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202300"/>
  <mc:AlternateContent xmlns:mc="http://schemas.openxmlformats.org/markup-compatibility/2006">
    <mc:Choice Requires="x15">
      <x15ac:absPath xmlns:x15ac="http://schemas.microsoft.com/office/spreadsheetml/2010/11/ac" url="N:\Think Tank\GENERAL\Product development\Comparison rate\"/>
    </mc:Choice>
  </mc:AlternateContent>
  <xr:revisionPtr revIDLastSave="0" documentId="13_ncr:1_{CBBAB233-8D7B-4DFE-8781-6C5DC330866A}" xr6:coauthVersionLast="47" xr6:coauthVersionMax="47" xr10:uidLastSave="{00000000-0000-0000-0000-000000000000}"/>
  <workbookProtection workbookAlgorithmName="SHA-512" workbookHashValue="IPS6vutv/R2kl8x0O2xTugm7LRXycQbuD0XI2WisT5bfJzetT5wGVqSFUdU1l6FWNrh0KxbCeufSkjwusHJTMg==" workbookSaltValue="HbKFMstP5HB7XnCFEOKsNg==" workbookSpinCount="100000" lockStructure="1"/>
  <bookViews>
    <workbookView xWindow="-28920" yWindow="-120" windowWidth="29040" windowHeight="15720" xr2:uid="{B93E0057-08E2-4D4F-9BC5-5DE6E23C9DF8}"/>
  </bookViews>
  <sheets>
    <sheet name="Calculator" sheetId="2" r:id="rId1"/>
    <sheet name="Variable Rate" sheetId="7" r:id="rId2"/>
    <sheet name="Fixed Rate" sheetId="5" r:id="rId3"/>
    <sheet name="Calculator Note" sheetId="3" state="hidden" r:id="rId4"/>
    <sheet name="Change" sheetId="4"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2" l="1"/>
  <c r="C30" i="2"/>
  <c r="H99" i="2"/>
  <c r="DJ5" i="2"/>
  <c r="B16" i="2"/>
  <c r="C14" i="2" s="1"/>
  <c r="D37" i="2"/>
  <c r="B15" i="2"/>
  <c r="C10" i="2"/>
  <c r="D26" i="7" l="1" a="1"/>
  <c r="D26" i="7" s="1"/>
  <c r="D26" i="5" a="1"/>
  <c r="D26" i="5" s="1"/>
  <c r="D10" i="7"/>
  <c r="D10" i="5"/>
  <c r="C11" i="2"/>
  <c r="C13" i="5"/>
  <c r="C13" i="7"/>
  <c r="K97" i="2"/>
  <c r="K98" i="2"/>
  <c r="K99" i="2"/>
  <c r="K101" i="2"/>
  <c r="K102" i="2"/>
  <c r="K103" i="2"/>
  <c r="M97" i="2"/>
  <c r="N97" i="2" s="1"/>
  <c r="M98" i="2"/>
  <c r="N98" i="2" s="1"/>
  <c r="M99" i="2"/>
  <c r="N99" i="2" s="1"/>
  <c r="M101" i="2"/>
  <c r="N101" i="2" s="1"/>
  <c r="M102" i="2"/>
  <c r="N102" i="2" s="1"/>
  <c r="M103" i="2"/>
  <c r="N103" i="2" s="1"/>
  <c r="O97" i="2"/>
  <c r="O98" i="2"/>
  <c r="P98" i="2" s="1"/>
  <c r="O99" i="2"/>
  <c r="P99" i="2" s="1"/>
  <c r="O101" i="2"/>
  <c r="O102" i="2"/>
  <c r="O103" i="2"/>
  <c r="P103" i="2" s="1"/>
  <c r="C12" i="5"/>
  <c r="D19" i="5"/>
  <c r="D19" i="7"/>
  <c r="D17" i="7"/>
  <c r="C12" i="7"/>
  <c r="C11" i="7"/>
  <c r="C10" i="7"/>
  <c r="B5" i="7"/>
  <c r="H104" i="2"/>
  <c r="H103" i="2"/>
  <c r="H102" i="2"/>
  <c r="H98" i="2"/>
  <c r="H101" i="2"/>
  <c r="H100" i="2"/>
  <c r="H97" i="2"/>
  <c r="H96" i="2"/>
  <c r="G100" i="2"/>
  <c r="G96" i="2"/>
  <c r="R102" i="2" l="1"/>
  <c r="R101" i="2"/>
  <c r="R99" i="2"/>
  <c r="R98" i="2"/>
  <c r="R97" i="2"/>
  <c r="R103" i="2"/>
  <c r="Q102" i="2"/>
  <c r="Q101" i="2"/>
  <c r="P102" i="2"/>
  <c r="P101" i="2"/>
  <c r="Q97" i="2"/>
  <c r="P97" i="2"/>
  <c r="Q99" i="2"/>
  <c r="Q98" i="2"/>
  <c r="Q103" i="2"/>
  <c r="C13" i="2" l="1"/>
  <c r="C7" i="2"/>
  <c r="D17" i="5"/>
  <c r="C11" i="5"/>
  <c r="C10" i="5"/>
  <c r="B5" i="5"/>
  <c r="BD4" i="2"/>
  <c r="EL5" i="2"/>
  <c r="EI307" i="2"/>
  <c r="EI308" i="2"/>
  <c r="EI309" i="2"/>
  <c r="EI310" i="2"/>
  <c r="EI311" i="2"/>
  <c r="EI312" i="2"/>
  <c r="EI313" i="2"/>
  <c r="EI314" i="2"/>
  <c r="EI315" i="2"/>
  <c r="EI316" i="2"/>
  <c r="EI317" i="2"/>
  <c r="EI318" i="2"/>
  <c r="EI319" i="2"/>
  <c r="EI320" i="2"/>
  <c r="EI321" i="2"/>
  <c r="EI322" i="2"/>
  <c r="EI323" i="2"/>
  <c r="EI324" i="2"/>
  <c r="EI325" i="2"/>
  <c r="EI326" i="2"/>
  <c r="EI327" i="2"/>
  <c r="EI328" i="2"/>
  <c r="EI329" i="2"/>
  <c r="EI330" i="2"/>
  <c r="EI331" i="2"/>
  <c r="EI332" i="2"/>
  <c r="EI333" i="2"/>
  <c r="EI334" i="2"/>
  <c r="EI335" i="2"/>
  <c r="EI336" i="2"/>
  <c r="EI337" i="2"/>
  <c r="EI338" i="2"/>
  <c r="EI339" i="2"/>
  <c r="EI340" i="2"/>
  <c r="EI341" i="2"/>
  <c r="EI342" i="2"/>
  <c r="EI343" i="2"/>
  <c r="EI344" i="2"/>
  <c r="EI345" i="2"/>
  <c r="EI346" i="2"/>
  <c r="EI347" i="2"/>
  <c r="EI348" i="2"/>
  <c r="EI349" i="2"/>
  <c r="EI350" i="2"/>
  <c r="EI351" i="2"/>
  <c r="EI352" i="2"/>
  <c r="EI353" i="2"/>
  <c r="EI354" i="2"/>
  <c r="EI355" i="2"/>
  <c r="EI356" i="2"/>
  <c r="EI357" i="2"/>
  <c r="EI358" i="2"/>
  <c r="EI359" i="2"/>
  <c r="EI360" i="2"/>
  <c r="EI361" i="2"/>
  <c r="EI362" i="2"/>
  <c r="EI363" i="2"/>
  <c r="EI364" i="2"/>
  <c r="EI365" i="2"/>
  <c r="EI366" i="2"/>
  <c r="EJ5" i="2"/>
  <c r="EJ4" i="2"/>
  <c r="EI26" i="2"/>
  <c r="EI27" i="2"/>
  <c r="EI28" i="2"/>
  <c r="EI29" i="2"/>
  <c r="EI30" i="2"/>
  <c r="EI31" i="2"/>
  <c r="EI32" i="2"/>
  <c r="EI33" i="2"/>
  <c r="EI34" i="2"/>
  <c r="EI35" i="2"/>
  <c r="EI36" i="2"/>
  <c r="EI37" i="2"/>
  <c r="EI38" i="2"/>
  <c r="EI39" i="2"/>
  <c r="EI40" i="2"/>
  <c r="EI41" i="2"/>
  <c r="EI42" i="2"/>
  <c r="EI43" i="2"/>
  <c r="EI44" i="2"/>
  <c r="EI45" i="2"/>
  <c r="EI46" i="2"/>
  <c r="EI47" i="2"/>
  <c r="EI48" i="2"/>
  <c r="EI49" i="2"/>
  <c r="EI50" i="2"/>
  <c r="EI51" i="2"/>
  <c r="EI52" i="2"/>
  <c r="EI53" i="2"/>
  <c r="EI54" i="2"/>
  <c r="EI55" i="2"/>
  <c r="EI56" i="2"/>
  <c r="EI57" i="2"/>
  <c r="EI58" i="2"/>
  <c r="EI59" i="2"/>
  <c r="EI60" i="2"/>
  <c r="EI61" i="2"/>
  <c r="EI62" i="2"/>
  <c r="EI63" i="2"/>
  <c r="EI64" i="2"/>
  <c r="EI65" i="2"/>
  <c r="EI66" i="2"/>
  <c r="EI67" i="2"/>
  <c r="EI68" i="2"/>
  <c r="EI69" i="2"/>
  <c r="EI70" i="2"/>
  <c r="EI71" i="2"/>
  <c r="EI72" i="2"/>
  <c r="EI73" i="2"/>
  <c r="EI74" i="2"/>
  <c r="EI75" i="2"/>
  <c r="EI76" i="2"/>
  <c r="EI77" i="2"/>
  <c r="EI78" i="2"/>
  <c r="EI79" i="2"/>
  <c r="EI80" i="2"/>
  <c r="EI81" i="2"/>
  <c r="EI82" i="2"/>
  <c r="EI83" i="2"/>
  <c r="EI84" i="2"/>
  <c r="EI85" i="2"/>
  <c r="EI86" i="2"/>
  <c r="EI87" i="2"/>
  <c r="EI88" i="2"/>
  <c r="EI89" i="2"/>
  <c r="EI90" i="2"/>
  <c r="EI91" i="2"/>
  <c r="EI92" i="2"/>
  <c r="EI93" i="2"/>
  <c r="EI94" i="2"/>
  <c r="EI95" i="2"/>
  <c r="EI96" i="2"/>
  <c r="EI97" i="2"/>
  <c r="EI98" i="2"/>
  <c r="EI99" i="2"/>
  <c r="EI100" i="2"/>
  <c r="EI101" i="2"/>
  <c r="EI102" i="2"/>
  <c r="EI103" i="2"/>
  <c r="EI104" i="2"/>
  <c r="EI105" i="2"/>
  <c r="EI106" i="2"/>
  <c r="EI107" i="2"/>
  <c r="EI108" i="2"/>
  <c r="EI109" i="2"/>
  <c r="EI110" i="2"/>
  <c r="EI111" i="2"/>
  <c r="EI112" i="2"/>
  <c r="EI113" i="2"/>
  <c r="EI114" i="2"/>
  <c r="EI115" i="2"/>
  <c r="EI116" i="2"/>
  <c r="EI117" i="2"/>
  <c r="EI118" i="2"/>
  <c r="EI119" i="2"/>
  <c r="EI120" i="2"/>
  <c r="EI121" i="2"/>
  <c r="EI122" i="2"/>
  <c r="EI123" i="2"/>
  <c r="EI124" i="2"/>
  <c r="EI125" i="2"/>
  <c r="EI126" i="2"/>
  <c r="EI127" i="2"/>
  <c r="EI128" i="2"/>
  <c r="EI129" i="2"/>
  <c r="EI130" i="2"/>
  <c r="EI131" i="2"/>
  <c r="EI132" i="2"/>
  <c r="EI133" i="2"/>
  <c r="EI134" i="2"/>
  <c r="EI135" i="2"/>
  <c r="EI136" i="2"/>
  <c r="EI137" i="2"/>
  <c r="EI138" i="2"/>
  <c r="EI139" i="2"/>
  <c r="EI140" i="2"/>
  <c r="EI141" i="2"/>
  <c r="EI142" i="2"/>
  <c r="EI143" i="2"/>
  <c r="EI144" i="2"/>
  <c r="EI145" i="2"/>
  <c r="EI146" i="2"/>
  <c r="EI147" i="2"/>
  <c r="EI148" i="2"/>
  <c r="EI149" i="2"/>
  <c r="EI150" i="2"/>
  <c r="EI151" i="2"/>
  <c r="EI152" i="2"/>
  <c r="EI153" i="2"/>
  <c r="EI154" i="2"/>
  <c r="EI155" i="2"/>
  <c r="EI156" i="2"/>
  <c r="EI157" i="2"/>
  <c r="EI158" i="2"/>
  <c r="EI159" i="2"/>
  <c r="EI160" i="2"/>
  <c r="EI161" i="2"/>
  <c r="EI162" i="2"/>
  <c r="EI163" i="2"/>
  <c r="EI164" i="2"/>
  <c r="EI165" i="2"/>
  <c r="EI166" i="2"/>
  <c r="EI167" i="2"/>
  <c r="EI168" i="2"/>
  <c r="EI169" i="2"/>
  <c r="EI170" i="2"/>
  <c r="EI171" i="2"/>
  <c r="EI172" i="2"/>
  <c r="EI173" i="2"/>
  <c r="EI174" i="2"/>
  <c r="EI175" i="2"/>
  <c r="EI176" i="2"/>
  <c r="EI177" i="2"/>
  <c r="EI178" i="2"/>
  <c r="EI179" i="2"/>
  <c r="EI180" i="2"/>
  <c r="EI181" i="2"/>
  <c r="EI182" i="2"/>
  <c r="EI183" i="2"/>
  <c r="EI184" i="2"/>
  <c r="EI185" i="2"/>
  <c r="EI186" i="2"/>
  <c r="EI187" i="2"/>
  <c r="EI188" i="2"/>
  <c r="EI189" i="2"/>
  <c r="EI190" i="2"/>
  <c r="EI191" i="2"/>
  <c r="EI192" i="2"/>
  <c r="EI193" i="2"/>
  <c r="EI194" i="2"/>
  <c r="EI195" i="2"/>
  <c r="EI196" i="2"/>
  <c r="EI197" i="2"/>
  <c r="EI198" i="2"/>
  <c r="EI199" i="2"/>
  <c r="EI200" i="2"/>
  <c r="EI201" i="2"/>
  <c r="EI202" i="2"/>
  <c r="EI203" i="2"/>
  <c r="EI204" i="2"/>
  <c r="EI205" i="2"/>
  <c r="EI206" i="2"/>
  <c r="EI207" i="2"/>
  <c r="EI208" i="2"/>
  <c r="EI209" i="2"/>
  <c r="EI210" i="2"/>
  <c r="EI211" i="2"/>
  <c r="EI212" i="2"/>
  <c r="EI213" i="2"/>
  <c r="EI214" i="2"/>
  <c r="EI215" i="2"/>
  <c r="EI216" i="2"/>
  <c r="EI217" i="2"/>
  <c r="EI218" i="2"/>
  <c r="EI219" i="2"/>
  <c r="EI220" i="2"/>
  <c r="EI221" i="2"/>
  <c r="EI222" i="2"/>
  <c r="EI223" i="2"/>
  <c r="EI224" i="2"/>
  <c r="EI225" i="2"/>
  <c r="EI226" i="2"/>
  <c r="EI227" i="2"/>
  <c r="EI228" i="2"/>
  <c r="EI229" i="2"/>
  <c r="EI230" i="2"/>
  <c r="EI231" i="2"/>
  <c r="EI232" i="2"/>
  <c r="EI233" i="2"/>
  <c r="EI234" i="2"/>
  <c r="EI235" i="2"/>
  <c r="EI236" i="2"/>
  <c r="EI237" i="2"/>
  <c r="EI238" i="2"/>
  <c r="EI239" i="2"/>
  <c r="EI240" i="2"/>
  <c r="EI241" i="2"/>
  <c r="EI242" i="2"/>
  <c r="EI243" i="2"/>
  <c r="EI244" i="2"/>
  <c r="EI245" i="2"/>
  <c r="EI246" i="2"/>
  <c r="EI247" i="2"/>
  <c r="EI248" i="2"/>
  <c r="EI249" i="2"/>
  <c r="EI250" i="2"/>
  <c r="EI251" i="2"/>
  <c r="EI252" i="2"/>
  <c r="EI253" i="2"/>
  <c r="EI254" i="2"/>
  <c r="EI255" i="2"/>
  <c r="EI256" i="2"/>
  <c r="EI257" i="2"/>
  <c r="EI258" i="2"/>
  <c r="EI259" i="2"/>
  <c r="EI260" i="2"/>
  <c r="EI261" i="2"/>
  <c r="EI262" i="2"/>
  <c r="EI263" i="2"/>
  <c r="EI264" i="2"/>
  <c r="EI265" i="2"/>
  <c r="EI266" i="2"/>
  <c r="EI267" i="2"/>
  <c r="EI268" i="2"/>
  <c r="EI269" i="2"/>
  <c r="EI270" i="2"/>
  <c r="EI271" i="2"/>
  <c r="EI272" i="2"/>
  <c r="EI273" i="2"/>
  <c r="EI274" i="2"/>
  <c r="EI275" i="2"/>
  <c r="EI276" i="2"/>
  <c r="EI277" i="2"/>
  <c r="EI278" i="2"/>
  <c r="EI279" i="2"/>
  <c r="EI280" i="2"/>
  <c r="EI281" i="2"/>
  <c r="EI282" i="2"/>
  <c r="EI283" i="2"/>
  <c r="EI284" i="2"/>
  <c r="EI285" i="2"/>
  <c r="EI286" i="2"/>
  <c r="EI287" i="2"/>
  <c r="EI288" i="2"/>
  <c r="EI289" i="2"/>
  <c r="EI290" i="2"/>
  <c r="EI291" i="2"/>
  <c r="EI292" i="2"/>
  <c r="EI293" i="2"/>
  <c r="EI294" i="2"/>
  <c r="EI295" i="2"/>
  <c r="EI296" i="2"/>
  <c r="EI297" i="2"/>
  <c r="EI298" i="2"/>
  <c r="EI299" i="2"/>
  <c r="EI300" i="2"/>
  <c r="EI301" i="2"/>
  <c r="EI302" i="2"/>
  <c r="EI303" i="2"/>
  <c r="EI304" i="2"/>
  <c r="EI305" i="2"/>
  <c r="EI306" i="2"/>
  <c r="EI25" i="2"/>
  <c r="EI5" i="2"/>
  <c r="EI6" i="2"/>
  <c r="EI7" i="2"/>
  <c r="EI8" i="2"/>
  <c r="EI10" i="2"/>
  <c r="EI11" i="2"/>
  <c r="EI13" i="2"/>
  <c r="EI14" i="2"/>
  <c r="EI15" i="2"/>
  <c r="EI16" i="2"/>
  <c r="EI17" i="2"/>
  <c r="EI18" i="2"/>
  <c r="EI19" i="2"/>
  <c r="EI20" i="2"/>
  <c r="EI21" i="2"/>
  <c r="EI22" i="2"/>
  <c r="EI23" i="2"/>
  <c r="EI24" i="2"/>
  <c r="EI4" i="2"/>
  <c r="DX5" i="2"/>
  <c r="DT5" i="2"/>
  <c r="DV4" i="2"/>
  <c r="DT4" i="2"/>
  <c r="DF5" i="2"/>
  <c r="DH4" i="2"/>
  <c r="DF4" i="2"/>
  <c r="CV5" i="2"/>
  <c r="CT4" i="2"/>
  <c r="CR5" i="2"/>
  <c r="CR4" i="2"/>
  <c r="CH5" i="2"/>
  <c r="AR5" i="2"/>
  <c r="AD5" i="2"/>
  <c r="CD5" i="2"/>
  <c r="CF4" i="2"/>
  <c r="CD4" i="2"/>
  <c r="BR4" i="2"/>
  <c r="AN5" i="2"/>
  <c r="AN4" i="2"/>
  <c r="AP4" i="2"/>
  <c r="AB4" i="2"/>
  <c r="Z5" i="2"/>
  <c r="Z4" i="2"/>
  <c r="D91" i="2"/>
  <c r="D90" i="2"/>
  <c r="D89" i="2"/>
  <c r="D88" i="2"/>
  <c r="D87" i="2"/>
  <c r="D86" i="2"/>
  <c r="D85" i="2"/>
  <c r="D84" i="2"/>
  <c r="D83" i="2"/>
  <c r="D82" i="2"/>
  <c r="D81" i="2"/>
  <c r="D80" i="2"/>
  <c r="D79" i="2"/>
  <c r="D78" i="2"/>
  <c r="D77" i="2"/>
  <c r="D76" i="2"/>
  <c r="D75" i="2"/>
  <c r="D74" i="2"/>
  <c r="D73" i="2"/>
  <c r="D72" i="2"/>
  <c r="D70" i="2"/>
  <c r="D71" i="2"/>
  <c r="D69" i="2"/>
  <c r="EE306" i="2"/>
  <c r="DC306" i="2"/>
  <c r="CA306" i="2"/>
  <c r="ED26" i="2"/>
  <c r="ED27" i="2"/>
  <c r="ED28" i="2"/>
  <c r="ED29" i="2"/>
  <c r="ED30" i="2"/>
  <c r="ED31" i="2"/>
  <c r="ED32" i="2"/>
  <c r="ED33" i="2"/>
  <c r="ED34" i="2"/>
  <c r="ED35" i="2"/>
  <c r="ED36" i="2"/>
  <c r="ED37" i="2"/>
  <c r="ED38" i="2"/>
  <c r="ED39" i="2"/>
  <c r="ED40" i="2"/>
  <c r="ED41" i="2"/>
  <c r="ED42" i="2"/>
  <c r="ED43" i="2"/>
  <c r="ED44" i="2"/>
  <c r="ED45" i="2"/>
  <c r="ED46" i="2"/>
  <c r="ED47" i="2"/>
  <c r="ED48" i="2"/>
  <c r="ED49" i="2"/>
  <c r="ED50" i="2"/>
  <c r="ED51" i="2"/>
  <c r="ED52" i="2"/>
  <c r="ED53" i="2"/>
  <c r="ED54" i="2"/>
  <c r="ED55" i="2"/>
  <c r="ED56" i="2"/>
  <c r="ED57" i="2"/>
  <c r="ED58" i="2"/>
  <c r="ED59" i="2"/>
  <c r="ED60" i="2"/>
  <c r="ED61" i="2"/>
  <c r="ED62" i="2"/>
  <c r="ED63" i="2"/>
  <c r="ED64" i="2"/>
  <c r="ED65" i="2"/>
  <c r="ED66" i="2"/>
  <c r="ED67" i="2"/>
  <c r="ED68" i="2"/>
  <c r="ED69" i="2"/>
  <c r="ED70" i="2"/>
  <c r="ED71" i="2"/>
  <c r="ED72" i="2"/>
  <c r="ED73" i="2"/>
  <c r="ED74" i="2"/>
  <c r="ED75" i="2"/>
  <c r="ED76" i="2"/>
  <c r="ED77" i="2"/>
  <c r="ED78" i="2"/>
  <c r="ED79" i="2"/>
  <c r="ED80" i="2"/>
  <c r="ED81" i="2"/>
  <c r="ED82" i="2"/>
  <c r="ED83" i="2"/>
  <c r="ED84" i="2"/>
  <c r="ED85" i="2"/>
  <c r="ED86" i="2"/>
  <c r="ED87" i="2"/>
  <c r="ED88" i="2"/>
  <c r="ED89" i="2"/>
  <c r="ED90" i="2"/>
  <c r="ED91" i="2"/>
  <c r="ED92" i="2"/>
  <c r="ED93" i="2"/>
  <c r="ED94" i="2"/>
  <c r="ED95" i="2"/>
  <c r="ED96" i="2"/>
  <c r="ED97" i="2"/>
  <c r="ED98" i="2"/>
  <c r="ED99" i="2"/>
  <c r="ED100" i="2"/>
  <c r="ED101" i="2"/>
  <c r="ED102" i="2"/>
  <c r="ED103" i="2"/>
  <c r="ED104" i="2"/>
  <c r="ED105" i="2"/>
  <c r="ED106" i="2"/>
  <c r="ED107" i="2"/>
  <c r="ED108" i="2"/>
  <c r="ED109" i="2"/>
  <c r="ED110" i="2"/>
  <c r="ED111" i="2"/>
  <c r="ED112" i="2"/>
  <c r="ED113" i="2"/>
  <c r="ED114" i="2"/>
  <c r="ED115" i="2"/>
  <c r="ED116" i="2"/>
  <c r="ED117" i="2"/>
  <c r="ED118" i="2"/>
  <c r="ED119" i="2"/>
  <c r="ED120" i="2"/>
  <c r="ED121" i="2"/>
  <c r="ED122" i="2"/>
  <c r="ED123" i="2"/>
  <c r="ED124" i="2"/>
  <c r="ED125" i="2"/>
  <c r="ED126" i="2"/>
  <c r="ED127" i="2"/>
  <c r="ED128" i="2"/>
  <c r="ED129" i="2"/>
  <c r="ED130" i="2"/>
  <c r="ED131" i="2"/>
  <c r="ED132" i="2"/>
  <c r="ED133" i="2"/>
  <c r="ED134" i="2"/>
  <c r="ED135" i="2"/>
  <c r="ED136" i="2"/>
  <c r="ED137" i="2"/>
  <c r="ED138" i="2"/>
  <c r="ED139" i="2"/>
  <c r="ED140" i="2"/>
  <c r="ED141" i="2"/>
  <c r="ED142" i="2"/>
  <c r="ED143" i="2"/>
  <c r="ED144" i="2"/>
  <c r="ED145" i="2"/>
  <c r="ED146" i="2"/>
  <c r="ED147" i="2"/>
  <c r="ED148" i="2"/>
  <c r="ED149" i="2"/>
  <c r="ED150" i="2"/>
  <c r="ED151" i="2"/>
  <c r="ED152" i="2"/>
  <c r="ED153" i="2"/>
  <c r="ED154" i="2"/>
  <c r="ED155" i="2"/>
  <c r="ED156" i="2"/>
  <c r="ED157" i="2"/>
  <c r="ED158" i="2"/>
  <c r="ED159" i="2"/>
  <c r="ED160" i="2"/>
  <c r="ED161" i="2"/>
  <c r="ED162" i="2"/>
  <c r="ED163" i="2"/>
  <c r="ED164" i="2"/>
  <c r="ED165" i="2"/>
  <c r="ED166" i="2"/>
  <c r="ED167" i="2"/>
  <c r="ED168" i="2"/>
  <c r="ED169" i="2"/>
  <c r="ED170" i="2"/>
  <c r="ED171" i="2"/>
  <c r="ED172" i="2"/>
  <c r="ED173" i="2"/>
  <c r="ED174" i="2"/>
  <c r="ED175" i="2"/>
  <c r="ED176" i="2"/>
  <c r="ED177" i="2"/>
  <c r="ED178" i="2"/>
  <c r="ED179" i="2"/>
  <c r="ED180" i="2"/>
  <c r="ED181" i="2"/>
  <c r="ED182" i="2"/>
  <c r="ED183" i="2"/>
  <c r="ED184" i="2"/>
  <c r="ED185" i="2"/>
  <c r="ED186" i="2"/>
  <c r="ED187" i="2"/>
  <c r="ED188" i="2"/>
  <c r="ED189" i="2"/>
  <c r="ED190" i="2"/>
  <c r="ED191" i="2"/>
  <c r="ED192" i="2"/>
  <c r="ED193" i="2"/>
  <c r="ED194" i="2"/>
  <c r="ED195" i="2"/>
  <c r="ED196" i="2"/>
  <c r="ED197" i="2"/>
  <c r="ED198" i="2"/>
  <c r="ED199" i="2"/>
  <c r="ED200" i="2"/>
  <c r="ED201" i="2"/>
  <c r="ED202" i="2"/>
  <c r="ED203" i="2"/>
  <c r="ED204" i="2"/>
  <c r="ED205" i="2"/>
  <c r="ED206" i="2"/>
  <c r="ED207" i="2"/>
  <c r="ED208" i="2"/>
  <c r="ED209" i="2"/>
  <c r="ED210" i="2"/>
  <c r="ED211" i="2"/>
  <c r="ED212" i="2"/>
  <c r="ED213" i="2"/>
  <c r="ED214" i="2"/>
  <c r="ED215" i="2"/>
  <c r="ED216" i="2"/>
  <c r="ED217" i="2"/>
  <c r="ED218" i="2"/>
  <c r="ED219" i="2"/>
  <c r="ED220" i="2"/>
  <c r="ED221" i="2"/>
  <c r="ED222" i="2"/>
  <c r="ED223" i="2"/>
  <c r="ED224" i="2"/>
  <c r="ED225" i="2"/>
  <c r="ED226" i="2"/>
  <c r="ED227" i="2"/>
  <c r="ED228" i="2"/>
  <c r="ED229" i="2"/>
  <c r="ED230" i="2"/>
  <c r="ED231" i="2"/>
  <c r="ED232" i="2"/>
  <c r="ED233" i="2"/>
  <c r="ED234" i="2"/>
  <c r="ED235" i="2"/>
  <c r="ED236" i="2"/>
  <c r="ED237" i="2"/>
  <c r="ED238" i="2"/>
  <c r="ED239" i="2"/>
  <c r="ED240" i="2"/>
  <c r="ED241" i="2"/>
  <c r="ED242" i="2"/>
  <c r="ED243" i="2"/>
  <c r="ED244" i="2"/>
  <c r="ED245" i="2"/>
  <c r="ED246" i="2"/>
  <c r="ED247" i="2"/>
  <c r="ED248" i="2"/>
  <c r="ED249" i="2"/>
  <c r="ED250" i="2"/>
  <c r="ED251" i="2"/>
  <c r="ED252" i="2"/>
  <c r="ED253" i="2"/>
  <c r="ED254" i="2"/>
  <c r="ED255" i="2"/>
  <c r="ED256" i="2"/>
  <c r="ED257" i="2"/>
  <c r="ED258" i="2"/>
  <c r="ED259" i="2"/>
  <c r="ED260" i="2"/>
  <c r="ED261" i="2"/>
  <c r="ED262" i="2"/>
  <c r="ED263" i="2"/>
  <c r="ED264" i="2"/>
  <c r="ED265" i="2"/>
  <c r="ED266" i="2"/>
  <c r="ED267" i="2"/>
  <c r="ED268" i="2"/>
  <c r="ED269" i="2"/>
  <c r="ED270" i="2"/>
  <c r="ED271" i="2"/>
  <c r="ED272" i="2"/>
  <c r="ED273" i="2"/>
  <c r="ED274" i="2"/>
  <c r="ED275" i="2"/>
  <c r="ED276" i="2"/>
  <c r="ED277" i="2"/>
  <c r="ED278" i="2"/>
  <c r="ED279" i="2"/>
  <c r="ED280" i="2"/>
  <c r="ED281" i="2"/>
  <c r="ED282" i="2"/>
  <c r="ED283" i="2"/>
  <c r="ED284" i="2"/>
  <c r="ED285" i="2"/>
  <c r="ED286" i="2"/>
  <c r="ED287" i="2"/>
  <c r="ED288" i="2"/>
  <c r="ED289" i="2"/>
  <c r="ED290" i="2"/>
  <c r="ED291" i="2"/>
  <c r="ED292" i="2"/>
  <c r="ED293" i="2"/>
  <c r="ED294" i="2"/>
  <c r="ED295" i="2"/>
  <c r="ED296" i="2"/>
  <c r="ED297" i="2"/>
  <c r="ED298" i="2"/>
  <c r="ED299" i="2"/>
  <c r="ED300" i="2"/>
  <c r="ED301" i="2"/>
  <c r="ED302" i="2"/>
  <c r="ED303" i="2"/>
  <c r="ED304" i="2"/>
  <c r="ED305" i="2"/>
  <c r="ED306" i="2"/>
  <c r="ED25" i="2"/>
  <c r="ED6" i="2"/>
  <c r="ED7" i="2"/>
  <c r="ED8" i="2"/>
  <c r="ED10" i="2"/>
  <c r="ED11" i="2"/>
  <c r="ED13" i="2"/>
  <c r="ED14" i="2"/>
  <c r="ED15" i="2"/>
  <c r="ED16" i="2"/>
  <c r="ED17" i="2"/>
  <c r="ED18" i="2"/>
  <c r="EG18" i="2" s="1"/>
  <c r="ED19" i="2"/>
  <c r="ED20" i="2"/>
  <c r="ED21" i="2"/>
  <c r="ED22" i="2"/>
  <c r="ED23" i="2"/>
  <c r="ED24" i="2"/>
  <c r="ED5" i="2"/>
  <c r="DP6" i="2"/>
  <c r="DS6" i="2" s="1"/>
  <c r="DP7" i="2"/>
  <c r="DS7" i="2" s="1"/>
  <c r="DP8" i="2"/>
  <c r="DS8" i="2" s="1"/>
  <c r="DP10" i="2"/>
  <c r="DS10" i="2" s="1"/>
  <c r="DP11" i="2"/>
  <c r="DS11" i="2" s="1"/>
  <c r="DP13" i="2"/>
  <c r="DS13" i="2" s="1"/>
  <c r="DP14" i="2"/>
  <c r="DS14" i="2" s="1"/>
  <c r="DP15" i="2"/>
  <c r="DS15" i="2" s="1"/>
  <c r="DP16" i="2"/>
  <c r="DS16" i="2" s="1"/>
  <c r="DP17" i="2"/>
  <c r="DS17" i="2" s="1"/>
  <c r="DP18" i="2"/>
  <c r="DS18" i="2" s="1"/>
  <c r="DP19" i="2"/>
  <c r="DS19" i="2" s="1"/>
  <c r="DP20" i="2"/>
  <c r="DS20" i="2" s="1"/>
  <c r="DP21" i="2"/>
  <c r="DS21" i="2" s="1"/>
  <c r="DP22" i="2"/>
  <c r="DS22" i="2" s="1"/>
  <c r="DP23" i="2"/>
  <c r="DS23" i="2" s="1"/>
  <c r="DP24" i="2"/>
  <c r="DS24" i="2" s="1"/>
  <c r="DP25" i="2"/>
  <c r="DS25" i="2" s="1"/>
  <c r="DP26" i="2"/>
  <c r="DS26" i="2" s="1"/>
  <c r="DP27" i="2"/>
  <c r="DS27" i="2" s="1"/>
  <c r="DP28" i="2"/>
  <c r="DS28" i="2" s="1"/>
  <c r="DP29" i="2"/>
  <c r="DS29" i="2" s="1"/>
  <c r="DP30" i="2"/>
  <c r="DS30" i="2" s="1"/>
  <c r="DP31" i="2"/>
  <c r="DS31" i="2" s="1"/>
  <c r="DP32" i="2"/>
  <c r="DS32" i="2" s="1"/>
  <c r="DP33" i="2"/>
  <c r="DS33" i="2" s="1"/>
  <c r="DP34" i="2"/>
  <c r="DS34" i="2" s="1"/>
  <c r="DP35" i="2"/>
  <c r="DS35" i="2" s="1"/>
  <c r="DP36" i="2"/>
  <c r="DS36" i="2" s="1"/>
  <c r="DP37" i="2"/>
  <c r="DS37" i="2" s="1"/>
  <c r="DP38" i="2"/>
  <c r="DS38" i="2" s="1"/>
  <c r="DP39" i="2"/>
  <c r="DS39" i="2" s="1"/>
  <c r="DP40" i="2"/>
  <c r="DS40" i="2" s="1"/>
  <c r="DP41" i="2"/>
  <c r="DS41" i="2" s="1"/>
  <c r="DP42" i="2"/>
  <c r="DS42" i="2" s="1"/>
  <c r="DP43" i="2"/>
  <c r="DS43" i="2" s="1"/>
  <c r="DP44" i="2"/>
  <c r="DS44" i="2" s="1"/>
  <c r="DP45" i="2"/>
  <c r="DS45" i="2" s="1"/>
  <c r="DP46" i="2"/>
  <c r="DS46" i="2" s="1"/>
  <c r="DP47" i="2"/>
  <c r="DS47" i="2" s="1"/>
  <c r="DP48" i="2"/>
  <c r="DS48" i="2" s="1"/>
  <c r="DP49" i="2"/>
  <c r="DS49" i="2" s="1"/>
  <c r="DP50" i="2"/>
  <c r="DS50" i="2" s="1"/>
  <c r="DP51" i="2"/>
  <c r="DS51" i="2" s="1"/>
  <c r="DP52" i="2"/>
  <c r="DS52" i="2" s="1"/>
  <c r="DP53" i="2"/>
  <c r="DS53" i="2" s="1"/>
  <c r="DP54" i="2"/>
  <c r="DS54" i="2" s="1"/>
  <c r="DP55" i="2"/>
  <c r="DS55" i="2" s="1"/>
  <c r="DP56" i="2"/>
  <c r="DS56" i="2" s="1"/>
  <c r="DP57" i="2"/>
  <c r="DS57" i="2" s="1"/>
  <c r="DP58" i="2"/>
  <c r="DS58" i="2" s="1"/>
  <c r="DP59" i="2"/>
  <c r="DS59" i="2" s="1"/>
  <c r="DP60" i="2"/>
  <c r="DS60" i="2" s="1"/>
  <c r="DP61" i="2"/>
  <c r="DS61" i="2" s="1"/>
  <c r="DP62" i="2"/>
  <c r="DS62" i="2" s="1"/>
  <c r="DP63" i="2"/>
  <c r="DS63" i="2" s="1"/>
  <c r="DP64" i="2"/>
  <c r="DS64" i="2" s="1"/>
  <c r="DP65" i="2"/>
  <c r="DS65" i="2" s="1"/>
  <c r="DP66" i="2"/>
  <c r="DS66" i="2" s="1"/>
  <c r="DP5" i="2"/>
  <c r="DS5" i="2" s="1"/>
  <c r="EE5" i="2"/>
  <c r="EC6" i="2"/>
  <c r="EE6" i="2" s="1"/>
  <c r="DQ306" i="2"/>
  <c r="DP68" i="2"/>
  <c r="DS68" i="2" s="1"/>
  <c r="DP69" i="2"/>
  <c r="DS69" i="2" s="1"/>
  <c r="DP70" i="2"/>
  <c r="DS70" i="2" s="1"/>
  <c r="DP71" i="2"/>
  <c r="DS71" i="2" s="1"/>
  <c r="DP72" i="2"/>
  <c r="DS72" i="2" s="1"/>
  <c r="DP73" i="2"/>
  <c r="DS73" i="2" s="1"/>
  <c r="DP74" i="2"/>
  <c r="DS74" i="2" s="1"/>
  <c r="DP75" i="2"/>
  <c r="DS75" i="2" s="1"/>
  <c r="DP76" i="2"/>
  <c r="DS76" i="2" s="1"/>
  <c r="DP77" i="2"/>
  <c r="DS77" i="2" s="1"/>
  <c r="DP78" i="2"/>
  <c r="DS78" i="2" s="1"/>
  <c r="DP79" i="2"/>
  <c r="DS79" i="2" s="1"/>
  <c r="DP80" i="2"/>
  <c r="DS80" i="2" s="1"/>
  <c r="DP81" i="2"/>
  <c r="DS81" i="2" s="1"/>
  <c r="DP82" i="2"/>
  <c r="DS82" i="2" s="1"/>
  <c r="DP83" i="2"/>
  <c r="DS83" i="2" s="1"/>
  <c r="DP84" i="2"/>
  <c r="DS84" i="2" s="1"/>
  <c r="DP85" i="2"/>
  <c r="DS85" i="2" s="1"/>
  <c r="DP86" i="2"/>
  <c r="DS86" i="2" s="1"/>
  <c r="DP87" i="2"/>
  <c r="DS87" i="2" s="1"/>
  <c r="DP88" i="2"/>
  <c r="DS88" i="2" s="1"/>
  <c r="DP89" i="2"/>
  <c r="DS89" i="2" s="1"/>
  <c r="DP90" i="2"/>
  <c r="DS90" i="2" s="1"/>
  <c r="DP91" i="2"/>
  <c r="DS91" i="2" s="1"/>
  <c r="DP92" i="2"/>
  <c r="DS92" i="2" s="1"/>
  <c r="DP93" i="2"/>
  <c r="DS93" i="2" s="1"/>
  <c r="DP94" i="2"/>
  <c r="DS94" i="2" s="1"/>
  <c r="DP95" i="2"/>
  <c r="DS95" i="2" s="1"/>
  <c r="DP96" i="2"/>
  <c r="DS96" i="2" s="1"/>
  <c r="DP97" i="2"/>
  <c r="DS97" i="2" s="1"/>
  <c r="DP98" i="2"/>
  <c r="DS98" i="2" s="1"/>
  <c r="DP99" i="2"/>
  <c r="DS99" i="2" s="1"/>
  <c r="DP100" i="2"/>
  <c r="DS100" i="2" s="1"/>
  <c r="DP101" i="2"/>
  <c r="DS101" i="2" s="1"/>
  <c r="DP102" i="2"/>
  <c r="DS102" i="2" s="1"/>
  <c r="DP103" i="2"/>
  <c r="DS103" i="2" s="1"/>
  <c r="DP104" i="2"/>
  <c r="DS104" i="2" s="1"/>
  <c r="DP105" i="2"/>
  <c r="DS105" i="2" s="1"/>
  <c r="DP106" i="2"/>
  <c r="DS106" i="2" s="1"/>
  <c r="DP107" i="2"/>
  <c r="DS107" i="2" s="1"/>
  <c r="DP108" i="2"/>
  <c r="DS108" i="2" s="1"/>
  <c r="DP109" i="2"/>
  <c r="DS109" i="2" s="1"/>
  <c r="DP110" i="2"/>
  <c r="DS110" i="2" s="1"/>
  <c r="DP111" i="2"/>
  <c r="DS111" i="2" s="1"/>
  <c r="DP112" i="2"/>
  <c r="DS112" i="2" s="1"/>
  <c r="DP113" i="2"/>
  <c r="DS113" i="2" s="1"/>
  <c r="DP114" i="2"/>
  <c r="DS114" i="2" s="1"/>
  <c r="DP115" i="2"/>
  <c r="DS115" i="2" s="1"/>
  <c r="DP116" i="2"/>
  <c r="DS116" i="2" s="1"/>
  <c r="DP117" i="2"/>
  <c r="DS117" i="2" s="1"/>
  <c r="DP118" i="2"/>
  <c r="DS118" i="2" s="1"/>
  <c r="DP119" i="2"/>
  <c r="DS119" i="2" s="1"/>
  <c r="DP120" i="2"/>
  <c r="DS120" i="2" s="1"/>
  <c r="DP121" i="2"/>
  <c r="DS121" i="2" s="1"/>
  <c r="DP122" i="2"/>
  <c r="DS122" i="2" s="1"/>
  <c r="DP123" i="2"/>
  <c r="DS123" i="2" s="1"/>
  <c r="DP124" i="2"/>
  <c r="DS124" i="2" s="1"/>
  <c r="DP125" i="2"/>
  <c r="DS125" i="2" s="1"/>
  <c r="DP126" i="2"/>
  <c r="DS126" i="2" s="1"/>
  <c r="DP127" i="2"/>
  <c r="DS127" i="2" s="1"/>
  <c r="DP128" i="2"/>
  <c r="DS128" i="2" s="1"/>
  <c r="DP129" i="2"/>
  <c r="DS129" i="2" s="1"/>
  <c r="DP130" i="2"/>
  <c r="DS130" i="2" s="1"/>
  <c r="DP131" i="2"/>
  <c r="DS131" i="2" s="1"/>
  <c r="DP132" i="2"/>
  <c r="DS132" i="2" s="1"/>
  <c r="DP133" i="2"/>
  <c r="DS133" i="2" s="1"/>
  <c r="DP134" i="2"/>
  <c r="DS134" i="2" s="1"/>
  <c r="DP135" i="2"/>
  <c r="DS135" i="2" s="1"/>
  <c r="DP136" i="2"/>
  <c r="DS136" i="2" s="1"/>
  <c r="DP137" i="2"/>
  <c r="DS137" i="2" s="1"/>
  <c r="DP138" i="2"/>
  <c r="DS138" i="2" s="1"/>
  <c r="DP139" i="2"/>
  <c r="DS139" i="2" s="1"/>
  <c r="DP140" i="2"/>
  <c r="DS140" i="2" s="1"/>
  <c r="DP141" i="2"/>
  <c r="DS141" i="2" s="1"/>
  <c r="DP142" i="2"/>
  <c r="DS142" i="2" s="1"/>
  <c r="DP143" i="2"/>
  <c r="DS143" i="2" s="1"/>
  <c r="DP144" i="2"/>
  <c r="DS144" i="2" s="1"/>
  <c r="DP145" i="2"/>
  <c r="DS145" i="2" s="1"/>
  <c r="DP146" i="2"/>
  <c r="DS146" i="2" s="1"/>
  <c r="DP147" i="2"/>
  <c r="DS147" i="2" s="1"/>
  <c r="DP148" i="2"/>
  <c r="DS148" i="2" s="1"/>
  <c r="DP149" i="2"/>
  <c r="DS149" i="2" s="1"/>
  <c r="DP150" i="2"/>
  <c r="DS150" i="2" s="1"/>
  <c r="DP151" i="2"/>
  <c r="DS151" i="2" s="1"/>
  <c r="DP152" i="2"/>
  <c r="DS152" i="2" s="1"/>
  <c r="DP153" i="2"/>
  <c r="DS153" i="2" s="1"/>
  <c r="DP154" i="2"/>
  <c r="DS154" i="2" s="1"/>
  <c r="DP155" i="2"/>
  <c r="DS155" i="2" s="1"/>
  <c r="DP156" i="2"/>
  <c r="DS156" i="2" s="1"/>
  <c r="DP157" i="2"/>
  <c r="DS157" i="2" s="1"/>
  <c r="DP158" i="2"/>
  <c r="DS158" i="2" s="1"/>
  <c r="DP159" i="2"/>
  <c r="DS159" i="2" s="1"/>
  <c r="DP160" i="2"/>
  <c r="DS160" i="2" s="1"/>
  <c r="DP161" i="2"/>
  <c r="DS161" i="2" s="1"/>
  <c r="DP162" i="2"/>
  <c r="DS162" i="2" s="1"/>
  <c r="DP163" i="2"/>
  <c r="DS163" i="2" s="1"/>
  <c r="DP164" i="2"/>
  <c r="DS164" i="2" s="1"/>
  <c r="DP165" i="2"/>
  <c r="DS165" i="2" s="1"/>
  <c r="DP166" i="2"/>
  <c r="DS166" i="2" s="1"/>
  <c r="DP167" i="2"/>
  <c r="DS167" i="2" s="1"/>
  <c r="DP168" i="2"/>
  <c r="DS168" i="2" s="1"/>
  <c r="DP169" i="2"/>
  <c r="DS169" i="2" s="1"/>
  <c r="DP170" i="2"/>
  <c r="DS170" i="2" s="1"/>
  <c r="DP171" i="2"/>
  <c r="DS171" i="2" s="1"/>
  <c r="DP172" i="2"/>
  <c r="DS172" i="2" s="1"/>
  <c r="DP173" i="2"/>
  <c r="DS173" i="2" s="1"/>
  <c r="DP174" i="2"/>
  <c r="DS174" i="2" s="1"/>
  <c r="DP175" i="2"/>
  <c r="DS175" i="2" s="1"/>
  <c r="DP176" i="2"/>
  <c r="DS176" i="2" s="1"/>
  <c r="DP177" i="2"/>
  <c r="DS177" i="2" s="1"/>
  <c r="DP178" i="2"/>
  <c r="DS178" i="2" s="1"/>
  <c r="DP179" i="2"/>
  <c r="DS179" i="2" s="1"/>
  <c r="DP180" i="2"/>
  <c r="DS180" i="2" s="1"/>
  <c r="DP181" i="2"/>
  <c r="DS181" i="2" s="1"/>
  <c r="DP182" i="2"/>
  <c r="DS182" i="2" s="1"/>
  <c r="DP183" i="2"/>
  <c r="DS183" i="2" s="1"/>
  <c r="DP184" i="2"/>
  <c r="DS184" i="2" s="1"/>
  <c r="DP185" i="2"/>
  <c r="DS185" i="2" s="1"/>
  <c r="DP186" i="2"/>
  <c r="DS186" i="2" s="1"/>
  <c r="DP187" i="2"/>
  <c r="DS187" i="2" s="1"/>
  <c r="DP188" i="2"/>
  <c r="DS188" i="2" s="1"/>
  <c r="DP189" i="2"/>
  <c r="DS189" i="2" s="1"/>
  <c r="DP190" i="2"/>
  <c r="DS190" i="2" s="1"/>
  <c r="DP191" i="2"/>
  <c r="DS191" i="2" s="1"/>
  <c r="DP192" i="2"/>
  <c r="DS192" i="2" s="1"/>
  <c r="DP193" i="2"/>
  <c r="DS193" i="2" s="1"/>
  <c r="DP194" i="2"/>
  <c r="DS194" i="2" s="1"/>
  <c r="DP195" i="2"/>
  <c r="DS195" i="2" s="1"/>
  <c r="DP196" i="2"/>
  <c r="DS196" i="2" s="1"/>
  <c r="DP197" i="2"/>
  <c r="DS197" i="2" s="1"/>
  <c r="DP198" i="2"/>
  <c r="DS198" i="2" s="1"/>
  <c r="DP199" i="2"/>
  <c r="DS199" i="2" s="1"/>
  <c r="DP200" i="2"/>
  <c r="DS200" i="2" s="1"/>
  <c r="DP201" i="2"/>
  <c r="DS201" i="2" s="1"/>
  <c r="DP202" i="2"/>
  <c r="DS202" i="2" s="1"/>
  <c r="DP203" i="2"/>
  <c r="DS203" i="2" s="1"/>
  <c r="DP204" i="2"/>
  <c r="DS204" i="2" s="1"/>
  <c r="DP205" i="2"/>
  <c r="DS205" i="2" s="1"/>
  <c r="DP206" i="2"/>
  <c r="DS206" i="2" s="1"/>
  <c r="DP207" i="2"/>
  <c r="DS207" i="2" s="1"/>
  <c r="DP208" i="2"/>
  <c r="DS208" i="2" s="1"/>
  <c r="DP209" i="2"/>
  <c r="DS209" i="2" s="1"/>
  <c r="DP210" i="2"/>
  <c r="DS210" i="2" s="1"/>
  <c r="DP211" i="2"/>
  <c r="DS211" i="2" s="1"/>
  <c r="DP212" i="2"/>
  <c r="DS212" i="2" s="1"/>
  <c r="DP213" i="2"/>
  <c r="DS213" i="2" s="1"/>
  <c r="DP214" i="2"/>
  <c r="DS214" i="2" s="1"/>
  <c r="DP215" i="2"/>
  <c r="DS215" i="2" s="1"/>
  <c r="DP216" i="2"/>
  <c r="DS216" i="2" s="1"/>
  <c r="DP217" i="2"/>
  <c r="DS217" i="2" s="1"/>
  <c r="DP218" i="2"/>
  <c r="DS218" i="2" s="1"/>
  <c r="DP219" i="2"/>
  <c r="DS219" i="2" s="1"/>
  <c r="DP220" i="2"/>
  <c r="DS220" i="2" s="1"/>
  <c r="DP221" i="2"/>
  <c r="DS221" i="2" s="1"/>
  <c r="DP222" i="2"/>
  <c r="DS222" i="2" s="1"/>
  <c r="DP223" i="2"/>
  <c r="DS223" i="2" s="1"/>
  <c r="DP224" i="2"/>
  <c r="DS224" i="2" s="1"/>
  <c r="DP225" i="2"/>
  <c r="DS225" i="2" s="1"/>
  <c r="DP226" i="2"/>
  <c r="DS226" i="2" s="1"/>
  <c r="DP227" i="2"/>
  <c r="DS227" i="2" s="1"/>
  <c r="DP228" i="2"/>
  <c r="DS228" i="2" s="1"/>
  <c r="DP229" i="2"/>
  <c r="DS229" i="2" s="1"/>
  <c r="DP230" i="2"/>
  <c r="DS230" i="2" s="1"/>
  <c r="DP231" i="2"/>
  <c r="DS231" i="2" s="1"/>
  <c r="DP232" i="2"/>
  <c r="DS232" i="2" s="1"/>
  <c r="DP233" i="2"/>
  <c r="DS233" i="2" s="1"/>
  <c r="DP234" i="2"/>
  <c r="DS234" i="2" s="1"/>
  <c r="DP235" i="2"/>
  <c r="DS235" i="2" s="1"/>
  <c r="DP236" i="2"/>
  <c r="DS236" i="2" s="1"/>
  <c r="DP237" i="2"/>
  <c r="DS237" i="2" s="1"/>
  <c r="DP238" i="2"/>
  <c r="DS238" i="2" s="1"/>
  <c r="DP239" i="2"/>
  <c r="DS239" i="2" s="1"/>
  <c r="DP240" i="2"/>
  <c r="DS240" i="2" s="1"/>
  <c r="DP241" i="2"/>
  <c r="DS241" i="2" s="1"/>
  <c r="DP242" i="2"/>
  <c r="DS242" i="2" s="1"/>
  <c r="DP243" i="2"/>
  <c r="DS243" i="2" s="1"/>
  <c r="DP244" i="2"/>
  <c r="DS244" i="2" s="1"/>
  <c r="DP245" i="2"/>
  <c r="DS245" i="2" s="1"/>
  <c r="DP246" i="2"/>
  <c r="DS246" i="2" s="1"/>
  <c r="DP247" i="2"/>
  <c r="DS247" i="2" s="1"/>
  <c r="DP248" i="2"/>
  <c r="DS248" i="2" s="1"/>
  <c r="DP249" i="2"/>
  <c r="DS249" i="2" s="1"/>
  <c r="DP250" i="2"/>
  <c r="DS250" i="2" s="1"/>
  <c r="DP251" i="2"/>
  <c r="DS251" i="2" s="1"/>
  <c r="DP252" i="2"/>
  <c r="DS252" i="2" s="1"/>
  <c r="DP253" i="2"/>
  <c r="DS253" i="2" s="1"/>
  <c r="DP254" i="2"/>
  <c r="DS254" i="2" s="1"/>
  <c r="DP255" i="2"/>
  <c r="DS255" i="2" s="1"/>
  <c r="DP256" i="2"/>
  <c r="DS256" i="2" s="1"/>
  <c r="DP257" i="2"/>
  <c r="DS257" i="2" s="1"/>
  <c r="DP258" i="2"/>
  <c r="DS258" i="2" s="1"/>
  <c r="DP259" i="2"/>
  <c r="DS259" i="2" s="1"/>
  <c r="DP260" i="2"/>
  <c r="DS260" i="2" s="1"/>
  <c r="DP261" i="2"/>
  <c r="DS261" i="2" s="1"/>
  <c r="DP262" i="2"/>
  <c r="DS262" i="2" s="1"/>
  <c r="DP263" i="2"/>
  <c r="DS263" i="2" s="1"/>
  <c r="DP264" i="2"/>
  <c r="DS264" i="2" s="1"/>
  <c r="DP265" i="2"/>
  <c r="DS265" i="2" s="1"/>
  <c r="DP266" i="2"/>
  <c r="DS266" i="2" s="1"/>
  <c r="DP267" i="2"/>
  <c r="DS267" i="2" s="1"/>
  <c r="DP268" i="2"/>
  <c r="DS268" i="2" s="1"/>
  <c r="DP269" i="2"/>
  <c r="DS269" i="2" s="1"/>
  <c r="DP270" i="2"/>
  <c r="DS270" i="2" s="1"/>
  <c r="DP271" i="2"/>
  <c r="DS271" i="2" s="1"/>
  <c r="DP272" i="2"/>
  <c r="DS272" i="2" s="1"/>
  <c r="DP273" i="2"/>
  <c r="DS273" i="2" s="1"/>
  <c r="DP274" i="2"/>
  <c r="DS274" i="2" s="1"/>
  <c r="DP275" i="2"/>
  <c r="DS275" i="2" s="1"/>
  <c r="DP276" i="2"/>
  <c r="DS276" i="2" s="1"/>
  <c r="DP277" i="2"/>
  <c r="DS277" i="2" s="1"/>
  <c r="DP278" i="2"/>
  <c r="DS278" i="2" s="1"/>
  <c r="DP279" i="2"/>
  <c r="DS279" i="2" s="1"/>
  <c r="DP280" i="2"/>
  <c r="DS280" i="2" s="1"/>
  <c r="DP281" i="2"/>
  <c r="DS281" i="2" s="1"/>
  <c r="DP282" i="2"/>
  <c r="DS282" i="2" s="1"/>
  <c r="DP283" i="2"/>
  <c r="DS283" i="2" s="1"/>
  <c r="DP284" i="2"/>
  <c r="DS284" i="2" s="1"/>
  <c r="DP285" i="2"/>
  <c r="DS285" i="2" s="1"/>
  <c r="DP286" i="2"/>
  <c r="DS286" i="2" s="1"/>
  <c r="DP287" i="2"/>
  <c r="DS287" i="2" s="1"/>
  <c r="DP288" i="2"/>
  <c r="DS288" i="2" s="1"/>
  <c r="DP289" i="2"/>
  <c r="DS289" i="2" s="1"/>
  <c r="DP290" i="2"/>
  <c r="DS290" i="2" s="1"/>
  <c r="DP291" i="2"/>
  <c r="DS291" i="2" s="1"/>
  <c r="DP292" i="2"/>
  <c r="DS292" i="2" s="1"/>
  <c r="DP293" i="2"/>
  <c r="DS293" i="2" s="1"/>
  <c r="DP294" i="2"/>
  <c r="DS294" i="2" s="1"/>
  <c r="DP295" i="2"/>
  <c r="DS295" i="2" s="1"/>
  <c r="DP296" i="2"/>
  <c r="DS296" i="2" s="1"/>
  <c r="DP297" i="2"/>
  <c r="DS297" i="2" s="1"/>
  <c r="DP298" i="2"/>
  <c r="DS298" i="2" s="1"/>
  <c r="DP299" i="2"/>
  <c r="DS299" i="2" s="1"/>
  <c r="DP300" i="2"/>
  <c r="DS300" i="2" s="1"/>
  <c r="DP301" i="2"/>
  <c r="DS301" i="2" s="1"/>
  <c r="DP302" i="2"/>
  <c r="DS302" i="2" s="1"/>
  <c r="DP303" i="2"/>
  <c r="DS303" i="2" s="1"/>
  <c r="DP304" i="2"/>
  <c r="DS304" i="2" s="1"/>
  <c r="DP305" i="2"/>
  <c r="DS305" i="2" s="1"/>
  <c r="DP306" i="2"/>
  <c r="DP67" i="2"/>
  <c r="DS67" i="2" s="1"/>
  <c r="DO6" i="2"/>
  <c r="DO7" i="2" s="1"/>
  <c r="DO8" i="2" s="1"/>
  <c r="DO10" i="2" s="1"/>
  <c r="DO11" i="2" s="1"/>
  <c r="DO13" i="2" s="1"/>
  <c r="DO14" i="2" s="1"/>
  <c r="DO15" i="2" s="1"/>
  <c r="DO16" i="2" s="1"/>
  <c r="DO17" i="2" s="1"/>
  <c r="DO18" i="2" s="1"/>
  <c r="DO19" i="2" s="1"/>
  <c r="DO20" i="2" s="1"/>
  <c r="DO21" i="2" s="1"/>
  <c r="DO22" i="2" s="1"/>
  <c r="DT22" i="2" s="1"/>
  <c r="DC5" i="2"/>
  <c r="DB68" i="2"/>
  <c r="DB69" i="2"/>
  <c r="DB70" i="2"/>
  <c r="DB71" i="2"/>
  <c r="DB72" i="2"/>
  <c r="DB73" i="2"/>
  <c r="DB74" i="2"/>
  <c r="DB75" i="2"/>
  <c r="DB76" i="2"/>
  <c r="DB77" i="2"/>
  <c r="DB78" i="2"/>
  <c r="DB79" i="2"/>
  <c r="DB80" i="2"/>
  <c r="DB81" i="2"/>
  <c r="DB82" i="2"/>
  <c r="DB83" i="2"/>
  <c r="DB84" i="2"/>
  <c r="DB85" i="2"/>
  <c r="DB86" i="2"/>
  <c r="DB87" i="2"/>
  <c r="DB88" i="2"/>
  <c r="DB89" i="2"/>
  <c r="DB90" i="2"/>
  <c r="DB91" i="2"/>
  <c r="DB92" i="2"/>
  <c r="DB93" i="2"/>
  <c r="DB94" i="2"/>
  <c r="DB95" i="2"/>
  <c r="DB96" i="2"/>
  <c r="DB97" i="2"/>
  <c r="DB98" i="2"/>
  <c r="DB99" i="2"/>
  <c r="DB100" i="2"/>
  <c r="DB101" i="2"/>
  <c r="DB102" i="2"/>
  <c r="DB103" i="2"/>
  <c r="DB104" i="2"/>
  <c r="DB105" i="2"/>
  <c r="DB106" i="2"/>
  <c r="DB107" i="2"/>
  <c r="DB108" i="2"/>
  <c r="DB109" i="2"/>
  <c r="DB110" i="2"/>
  <c r="DB111" i="2"/>
  <c r="DB112" i="2"/>
  <c r="DB113" i="2"/>
  <c r="DB114" i="2"/>
  <c r="DB115" i="2"/>
  <c r="DB116" i="2"/>
  <c r="DB117" i="2"/>
  <c r="DB118" i="2"/>
  <c r="DB119" i="2"/>
  <c r="DB120" i="2"/>
  <c r="DB121" i="2"/>
  <c r="DB122" i="2"/>
  <c r="DB123" i="2"/>
  <c r="DB124" i="2"/>
  <c r="DB125" i="2"/>
  <c r="DB126" i="2"/>
  <c r="DB127" i="2"/>
  <c r="DB128" i="2"/>
  <c r="DB129" i="2"/>
  <c r="DB130" i="2"/>
  <c r="DB131" i="2"/>
  <c r="DB132" i="2"/>
  <c r="DB133" i="2"/>
  <c r="DB134" i="2"/>
  <c r="DB135" i="2"/>
  <c r="DB136" i="2"/>
  <c r="DB137" i="2"/>
  <c r="DB138" i="2"/>
  <c r="DB139" i="2"/>
  <c r="DB140" i="2"/>
  <c r="DB141" i="2"/>
  <c r="DB142" i="2"/>
  <c r="DB143" i="2"/>
  <c r="DB144" i="2"/>
  <c r="DB145" i="2"/>
  <c r="DB146" i="2"/>
  <c r="DB147" i="2"/>
  <c r="DB148" i="2"/>
  <c r="DB149" i="2"/>
  <c r="DB150" i="2"/>
  <c r="DB151" i="2"/>
  <c r="DB152" i="2"/>
  <c r="DB153" i="2"/>
  <c r="DB154" i="2"/>
  <c r="DB155" i="2"/>
  <c r="DB156" i="2"/>
  <c r="DB157" i="2"/>
  <c r="DB158" i="2"/>
  <c r="DB159" i="2"/>
  <c r="DB160" i="2"/>
  <c r="DB161" i="2"/>
  <c r="DB162" i="2"/>
  <c r="DB163" i="2"/>
  <c r="DB164" i="2"/>
  <c r="DB165" i="2"/>
  <c r="DB166" i="2"/>
  <c r="DB167" i="2"/>
  <c r="DB168" i="2"/>
  <c r="DB169" i="2"/>
  <c r="DB170" i="2"/>
  <c r="DB171" i="2"/>
  <c r="DB172" i="2"/>
  <c r="DB173" i="2"/>
  <c r="DB174" i="2"/>
  <c r="DB175" i="2"/>
  <c r="DB176" i="2"/>
  <c r="DB177" i="2"/>
  <c r="DB178" i="2"/>
  <c r="DB179" i="2"/>
  <c r="DB180" i="2"/>
  <c r="DB181" i="2"/>
  <c r="DB182" i="2"/>
  <c r="DB183" i="2"/>
  <c r="DB184" i="2"/>
  <c r="DB185" i="2"/>
  <c r="DB186" i="2"/>
  <c r="DB187" i="2"/>
  <c r="DB188" i="2"/>
  <c r="DB189" i="2"/>
  <c r="DB190" i="2"/>
  <c r="DB191" i="2"/>
  <c r="DB192" i="2"/>
  <c r="DB193" i="2"/>
  <c r="DB194" i="2"/>
  <c r="DB195" i="2"/>
  <c r="DB196" i="2"/>
  <c r="DB197" i="2"/>
  <c r="DB198" i="2"/>
  <c r="DB199" i="2"/>
  <c r="DB200" i="2"/>
  <c r="DB201" i="2"/>
  <c r="DB202" i="2"/>
  <c r="DB203" i="2"/>
  <c r="DB204" i="2"/>
  <c r="DB205" i="2"/>
  <c r="DB206" i="2"/>
  <c r="DB207" i="2"/>
  <c r="DB208" i="2"/>
  <c r="DB209" i="2"/>
  <c r="DB210" i="2"/>
  <c r="DB211" i="2"/>
  <c r="DB212" i="2"/>
  <c r="DB213" i="2"/>
  <c r="DB214" i="2"/>
  <c r="DB215" i="2"/>
  <c r="DB216" i="2"/>
  <c r="DB217" i="2"/>
  <c r="DB218" i="2"/>
  <c r="DB219" i="2"/>
  <c r="DB220" i="2"/>
  <c r="DB221" i="2"/>
  <c r="DB222" i="2"/>
  <c r="DB223" i="2"/>
  <c r="DB224" i="2"/>
  <c r="DB225" i="2"/>
  <c r="DB226" i="2"/>
  <c r="DB227" i="2"/>
  <c r="DB228" i="2"/>
  <c r="DB229" i="2"/>
  <c r="DB230" i="2"/>
  <c r="DB231" i="2"/>
  <c r="DB232" i="2"/>
  <c r="DB233" i="2"/>
  <c r="DB234" i="2"/>
  <c r="DB235" i="2"/>
  <c r="DB236" i="2"/>
  <c r="DB237" i="2"/>
  <c r="DB238" i="2"/>
  <c r="DB239" i="2"/>
  <c r="DB240" i="2"/>
  <c r="DB241" i="2"/>
  <c r="DB242" i="2"/>
  <c r="DB243" i="2"/>
  <c r="DB244" i="2"/>
  <c r="DB245" i="2"/>
  <c r="DB246" i="2"/>
  <c r="DB247" i="2"/>
  <c r="DB248" i="2"/>
  <c r="DB249" i="2"/>
  <c r="DB250" i="2"/>
  <c r="DB251" i="2"/>
  <c r="DB252" i="2"/>
  <c r="DB253" i="2"/>
  <c r="DB254" i="2"/>
  <c r="DB255" i="2"/>
  <c r="DB256" i="2"/>
  <c r="DB257" i="2"/>
  <c r="DB258" i="2"/>
  <c r="DB259" i="2"/>
  <c r="DB260" i="2"/>
  <c r="DB261" i="2"/>
  <c r="DB262" i="2"/>
  <c r="DB263" i="2"/>
  <c r="DB264" i="2"/>
  <c r="DB265" i="2"/>
  <c r="DB266" i="2"/>
  <c r="DB267" i="2"/>
  <c r="DB268" i="2"/>
  <c r="DB269" i="2"/>
  <c r="DB270" i="2"/>
  <c r="DB271" i="2"/>
  <c r="DB272" i="2"/>
  <c r="DB273" i="2"/>
  <c r="DB274" i="2"/>
  <c r="DB275" i="2"/>
  <c r="DB276" i="2"/>
  <c r="DB277" i="2"/>
  <c r="DB278" i="2"/>
  <c r="DB279" i="2"/>
  <c r="DB280" i="2"/>
  <c r="DB281" i="2"/>
  <c r="DB282" i="2"/>
  <c r="DB283" i="2"/>
  <c r="DB284" i="2"/>
  <c r="DB285" i="2"/>
  <c r="DB286" i="2"/>
  <c r="DB287" i="2"/>
  <c r="DB288" i="2"/>
  <c r="DB289" i="2"/>
  <c r="DB290" i="2"/>
  <c r="DB291" i="2"/>
  <c r="DB292" i="2"/>
  <c r="DB293" i="2"/>
  <c r="DB294" i="2"/>
  <c r="DB295" i="2"/>
  <c r="DB296" i="2"/>
  <c r="DB297" i="2"/>
  <c r="DB298" i="2"/>
  <c r="DB299" i="2"/>
  <c r="DB300" i="2"/>
  <c r="DB301" i="2"/>
  <c r="DB302" i="2"/>
  <c r="DB303" i="2"/>
  <c r="DB304" i="2"/>
  <c r="DB305" i="2"/>
  <c r="DB306" i="2"/>
  <c r="DB67" i="2"/>
  <c r="DB6" i="2"/>
  <c r="DB7" i="2"/>
  <c r="DB8" i="2"/>
  <c r="DB10" i="2"/>
  <c r="DB11" i="2"/>
  <c r="DB13" i="2"/>
  <c r="DB14" i="2"/>
  <c r="DB15" i="2"/>
  <c r="DB16" i="2"/>
  <c r="DB17" i="2"/>
  <c r="DB18" i="2"/>
  <c r="DB19" i="2"/>
  <c r="DB20" i="2"/>
  <c r="DB21" i="2"/>
  <c r="DB22" i="2"/>
  <c r="DB23" i="2"/>
  <c r="DB24" i="2"/>
  <c r="DB25" i="2"/>
  <c r="DB26" i="2"/>
  <c r="DB27" i="2"/>
  <c r="DB28" i="2"/>
  <c r="DB29" i="2"/>
  <c r="DB30" i="2"/>
  <c r="DB31" i="2"/>
  <c r="DB32" i="2"/>
  <c r="DB33" i="2"/>
  <c r="DB34" i="2"/>
  <c r="DB35" i="2"/>
  <c r="DB36" i="2"/>
  <c r="DB37" i="2"/>
  <c r="DB38" i="2"/>
  <c r="DB39" i="2"/>
  <c r="DB40" i="2"/>
  <c r="DB41" i="2"/>
  <c r="DB42" i="2"/>
  <c r="DB43" i="2"/>
  <c r="DB44" i="2"/>
  <c r="DB45" i="2"/>
  <c r="DB46" i="2"/>
  <c r="DB47" i="2"/>
  <c r="DB48" i="2"/>
  <c r="DB49" i="2"/>
  <c r="DB50" i="2"/>
  <c r="DB51" i="2"/>
  <c r="DB52" i="2"/>
  <c r="DB53" i="2"/>
  <c r="DB54" i="2"/>
  <c r="DB55" i="2"/>
  <c r="DB56" i="2"/>
  <c r="DB57" i="2"/>
  <c r="DB58" i="2"/>
  <c r="DB59" i="2"/>
  <c r="DB60" i="2"/>
  <c r="DB61" i="2"/>
  <c r="DB62" i="2"/>
  <c r="DB63" i="2"/>
  <c r="DB64" i="2"/>
  <c r="DB65" i="2"/>
  <c r="DB66" i="2"/>
  <c r="DB5" i="2"/>
  <c r="DA6" i="2"/>
  <c r="BM306" i="2"/>
  <c r="BL68" i="2"/>
  <c r="BO68" i="2" s="1"/>
  <c r="BL69" i="2"/>
  <c r="BO69" i="2" s="1"/>
  <c r="BL70" i="2"/>
  <c r="BO70" i="2" s="1"/>
  <c r="BL71" i="2"/>
  <c r="BO71" i="2" s="1"/>
  <c r="BL72" i="2"/>
  <c r="BO72" i="2" s="1"/>
  <c r="BL73" i="2"/>
  <c r="BO73" i="2" s="1"/>
  <c r="BL74" i="2"/>
  <c r="BO74" i="2" s="1"/>
  <c r="BL75" i="2"/>
  <c r="BO75" i="2" s="1"/>
  <c r="BL76" i="2"/>
  <c r="BO76" i="2" s="1"/>
  <c r="BL77" i="2"/>
  <c r="BO77" i="2" s="1"/>
  <c r="BL78" i="2"/>
  <c r="BO78" i="2" s="1"/>
  <c r="BL79" i="2"/>
  <c r="BO79" i="2" s="1"/>
  <c r="BL80" i="2"/>
  <c r="BO80" i="2" s="1"/>
  <c r="BL81" i="2"/>
  <c r="BO81" i="2" s="1"/>
  <c r="BL82" i="2"/>
  <c r="BO82" i="2" s="1"/>
  <c r="BL83" i="2"/>
  <c r="BO83" i="2" s="1"/>
  <c r="BL84" i="2"/>
  <c r="BO84" i="2" s="1"/>
  <c r="BL85" i="2"/>
  <c r="BO85" i="2" s="1"/>
  <c r="BL86" i="2"/>
  <c r="BO86" i="2" s="1"/>
  <c r="BL87" i="2"/>
  <c r="BO87" i="2" s="1"/>
  <c r="BL88" i="2"/>
  <c r="BO88" i="2" s="1"/>
  <c r="BL89" i="2"/>
  <c r="BO89" i="2" s="1"/>
  <c r="BL90" i="2"/>
  <c r="BO90" i="2" s="1"/>
  <c r="BL91" i="2"/>
  <c r="BO91" i="2" s="1"/>
  <c r="BL92" i="2"/>
  <c r="BO92" i="2" s="1"/>
  <c r="BL93" i="2"/>
  <c r="BO93" i="2" s="1"/>
  <c r="BL94" i="2"/>
  <c r="BO94" i="2" s="1"/>
  <c r="BL95" i="2"/>
  <c r="BO95" i="2" s="1"/>
  <c r="BL96" i="2"/>
  <c r="BO96" i="2" s="1"/>
  <c r="BL97" i="2"/>
  <c r="BO97" i="2" s="1"/>
  <c r="BL98" i="2"/>
  <c r="BO98" i="2" s="1"/>
  <c r="BL99" i="2"/>
  <c r="BO99" i="2" s="1"/>
  <c r="BL100" i="2"/>
  <c r="BO100" i="2" s="1"/>
  <c r="BL101" i="2"/>
  <c r="BO101" i="2" s="1"/>
  <c r="BL102" i="2"/>
  <c r="BO102" i="2" s="1"/>
  <c r="BL103" i="2"/>
  <c r="BO103" i="2" s="1"/>
  <c r="BL104" i="2"/>
  <c r="BO104" i="2" s="1"/>
  <c r="BL105" i="2"/>
  <c r="BO105" i="2" s="1"/>
  <c r="BL106" i="2"/>
  <c r="BO106" i="2" s="1"/>
  <c r="BL107" i="2"/>
  <c r="BO107" i="2" s="1"/>
  <c r="BL108" i="2"/>
  <c r="BO108" i="2" s="1"/>
  <c r="BL109" i="2"/>
  <c r="BO109" i="2" s="1"/>
  <c r="BL110" i="2"/>
  <c r="BO110" i="2" s="1"/>
  <c r="BL111" i="2"/>
  <c r="BO111" i="2" s="1"/>
  <c r="BL112" i="2"/>
  <c r="BO112" i="2" s="1"/>
  <c r="BL113" i="2"/>
  <c r="BO113" i="2" s="1"/>
  <c r="BL114" i="2"/>
  <c r="BO114" i="2" s="1"/>
  <c r="BL115" i="2"/>
  <c r="BO115" i="2" s="1"/>
  <c r="BL116" i="2"/>
  <c r="BO116" i="2" s="1"/>
  <c r="BL117" i="2"/>
  <c r="BO117" i="2" s="1"/>
  <c r="BL118" i="2"/>
  <c r="BO118" i="2" s="1"/>
  <c r="BL119" i="2"/>
  <c r="BO119" i="2" s="1"/>
  <c r="BL120" i="2"/>
  <c r="BO120" i="2" s="1"/>
  <c r="BL121" i="2"/>
  <c r="BO121" i="2" s="1"/>
  <c r="BL122" i="2"/>
  <c r="BO122" i="2" s="1"/>
  <c r="BL123" i="2"/>
  <c r="BO123" i="2" s="1"/>
  <c r="BL124" i="2"/>
  <c r="BO124" i="2" s="1"/>
  <c r="BL125" i="2"/>
  <c r="BO125" i="2" s="1"/>
  <c r="BL126" i="2"/>
  <c r="BO126" i="2" s="1"/>
  <c r="BL127" i="2"/>
  <c r="BO127" i="2" s="1"/>
  <c r="BL128" i="2"/>
  <c r="BO128" i="2" s="1"/>
  <c r="BL129" i="2"/>
  <c r="BO129" i="2" s="1"/>
  <c r="BL130" i="2"/>
  <c r="BO130" i="2" s="1"/>
  <c r="BL131" i="2"/>
  <c r="BO131" i="2" s="1"/>
  <c r="BL132" i="2"/>
  <c r="BO132" i="2" s="1"/>
  <c r="BL133" i="2"/>
  <c r="BO133" i="2" s="1"/>
  <c r="BL134" i="2"/>
  <c r="BO134" i="2" s="1"/>
  <c r="BL135" i="2"/>
  <c r="BO135" i="2" s="1"/>
  <c r="BL136" i="2"/>
  <c r="BO136" i="2" s="1"/>
  <c r="BL137" i="2"/>
  <c r="BO137" i="2" s="1"/>
  <c r="BL138" i="2"/>
  <c r="BO138" i="2" s="1"/>
  <c r="BL139" i="2"/>
  <c r="BO139" i="2" s="1"/>
  <c r="BL140" i="2"/>
  <c r="BO140" i="2" s="1"/>
  <c r="BL141" i="2"/>
  <c r="BO141" i="2" s="1"/>
  <c r="BL142" i="2"/>
  <c r="BO142" i="2" s="1"/>
  <c r="BL143" i="2"/>
  <c r="BO143" i="2" s="1"/>
  <c r="BL144" i="2"/>
  <c r="BO144" i="2" s="1"/>
  <c r="BL145" i="2"/>
  <c r="BO145" i="2" s="1"/>
  <c r="BL146" i="2"/>
  <c r="BO146" i="2" s="1"/>
  <c r="BL147" i="2"/>
  <c r="BO147" i="2" s="1"/>
  <c r="BL148" i="2"/>
  <c r="BO148" i="2" s="1"/>
  <c r="BL149" i="2"/>
  <c r="BO149" i="2" s="1"/>
  <c r="BL150" i="2"/>
  <c r="BO150" i="2" s="1"/>
  <c r="BL151" i="2"/>
  <c r="BO151" i="2" s="1"/>
  <c r="BL152" i="2"/>
  <c r="BO152" i="2" s="1"/>
  <c r="BL153" i="2"/>
  <c r="BO153" i="2" s="1"/>
  <c r="BL154" i="2"/>
  <c r="BO154" i="2" s="1"/>
  <c r="BL155" i="2"/>
  <c r="BO155" i="2" s="1"/>
  <c r="BL156" i="2"/>
  <c r="BO156" i="2" s="1"/>
  <c r="BL157" i="2"/>
  <c r="BO157" i="2" s="1"/>
  <c r="BL158" i="2"/>
  <c r="BO158" i="2" s="1"/>
  <c r="BL159" i="2"/>
  <c r="BO159" i="2" s="1"/>
  <c r="BL160" i="2"/>
  <c r="BO160" i="2" s="1"/>
  <c r="BL161" i="2"/>
  <c r="BO161" i="2" s="1"/>
  <c r="BL162" i="2"/>
  <c r="BO162" i="2" s="1"/>
  <c r="BL163" i="2"/>
  <c r="BO163" i="2" s="1"/>
  <c r="BL164" i="2"/>
  <c r="BO164" i="2" s="1"/>
  <c r="BL165" i="2"/>
  <c r="BO165" i="2" s="1"/>
  <c r="BL166" i="2"/>
  <c r="BO166" i="2" s="1"/>
  <c r="BL167" i="2"/>
  <c r="BO167" i="2" s="1"/>
  <c r="BL168" i="2"/>
  <c r="BO168" i="2" s="1"/>
  <c r="BL169" i="2"/>
  <c r="BO169" i="2" s="1"/>
  <c r="BL170" i="2"/>
  <c r="BO170" i="2" s="1"/>
  <c r="BL171" i="2"/>
  <c r="BO171" i="2" s="1"/>
  <c r="BL172" i="2"/>
  <c r="BO172" i="2" s="1"/>
  <c r="BL173" i="2"/>
  <c r="BO173" i="2" s="1"/>
  <c r="BL174" i="2"/>
  <c r="BO174" i="2" s="1"/>
  <c r="BL175" i="2"/>
  <c r="BO175" i="2" s="1"/>
  <c r="BL176" i="2"/>
  <c r="BO176" i="2" s="1"/>
  <c r="BL177" i="2"/>
  <c r="BO177" i="2" s="1"/>
  <c r="BL178" i="2"/>
  <c r="BO178" i="2" s="1"/>
  <c r="BL179" i="2"/>
  <c r="BO179" i="2" s="1"/>
  <c r="BL180" i="2"/>
  <c r="BO180" i="2" s="1"/>
  <c r="BL181" i="2"/>
  <c r="BO181" i="2" s="1"/>
  <c r="BL182" i="2"/>
  <c r="BO182" i="2" s="1"/>
  <c r="BL183" i="2"/>
  <c r="BO183" i="2" s="1"/>
  <c r="BL184" i="2"/>
  <c r="BO184" i="2" s="1"/>
  <c r="BL185" i="2"/>
  <c r="BO185" i="2" s="1"/>
  <c r="BL186" i="2"/>
  <c r="BO186" i="2" s="1"/>
  <c r="BL187" i="2"/>
  <c r="BO187" i="2" s="1"/>
  <c r="BL188" i="2"/>
  <c r="BO188" i="2" s="1"/>
  <c r="BL189" i="2"/>
  <c r="BO189" i="2" s="1"/>
  <c r="BL190" i="2"/>
  <c r="BO190" i="2" s="1"/>
  <c r="BL191" i="2"/>
  <c r="BO191" i="2" s="1"/>
  <c r="BL192" i="2"/>
  <c r="BO192" i="2" s="1"/>
  <c r="BL193" i="2"/>
  <c r="BO193" i="2" s="1"/>
  <c r="BL194" i="2"/>
  <c r="BO194" i="2" s="1"/>
  <c r="BL195" i="2"/>
  <c r="BO195" i="2" s="1"/>
  <c r="BL196" i="2"/>
  <c r="BO196" i="2" s="1"/>
  <c r="BL197" i="2"/>
  <c r="BO197" i="2" s="1"/>
  <c r="BL198" i="2"/>
  <c r="BO198" i="2" s="1"/>
  <c r="BL199" i="2"/>
  <c r="BO199" i="2" s="1"/>
  <c r="BL200" i="2"/>
  <c r="BO200" i="2" s="1"/>
  <c r="BL201" i="2"/>
  <c r="BO201" i="2" s="1"/>
  <c r="BL202" i="2"/>
  <c r="BO202" i="2" s="1"/>
  <c r="BL203" i="2"/>
  <c r="BO203" i="2" s="1"/>
  <c r="BL204" i="2"/>
  <c r="BO204" i="2" s="1"/>
  <c r="BL205" i="2"/>
  <c r="BO205" i="2" s="1"/>
  <c r="BL206" i="2"/>
  <c r="BO206" i="2" s="1"/>
  <c r="BL207" i="2"/>
  <c r="BO207" i="2" s="1"/>
  <c r="BL208" i="2"/>
  <c r="BO208" i="2" s="1"/>
  <c r="BL209" i="2"/>
  <c r="BO209" i="2" s="1"/>
  <c r="BL210" i="2"/>
  <c r="BO210" i="2" s="1"/>
  <c r="BL211" i="2"/>
  <c r="BO211" i="2" s="1"/>
  <c r="BL212" i="2"/>
  <c r="BO212" i="2" s="1"/>
  <c r="BL213" i="2"/>
  <c r="BO213" i="2" s="1"/>
  <c r="BL214" i="2"/>
  <c r="BO214" i="2" s="1"/>
  <c r="BL215" i="2"/>
  <c r="BO215" i="2" s="1"/>
  <c r="BL216" i="2"/>
  <c r="BO216" i="2" s="1"/>
  <c r="BL217" i="2"/>
  <c r="BO217" i="2" s="1"/>
  <c r="BL218" i="2"/>
  <c r="BO218" i="2" s="1"/>
  <c r="BL219" i="2"/>
  <c r="BO219" i="2" s="1"/>
  <c r="BL220" i="2"/>
  <c r="BO220" i="2" s="1"/>
  <c r="BL221" i="2"/>
  <c r="BO221" i="2" s="1"/>
  <c r="BL222" i="2"/>
  <c r="BO222" i="2" s="1"/>
  <c r="BL223" i="2"/>
  <c r="BO223" i="2" s="1"/>
  <c r="BL224" i="2"/>
  <c r="BO224" i="2" s="1"/>
  <c r="BL225" i="2"/>
  <c r="BO225" i="2" s="1"/>
  <c r="BL226" i="2"/>
  <c r="BO226" i="2" s="1"/>
  <c r="BL227" i="2"/>
  <c r="BO227" i="2" s="1"/>
  <c r="BL228" i="2"/>
  <c r="BO228" i="2" s="1"/>
  <c r="BL229" i="2"/>
  <c r="BO229" i="2" s="1"/>
  <c r="BL230" i="2"/>
  <c r="BO230" i="2" s="1"/>
  <c r="BL231" i="2"/>
  <c r="BO231" i="2" s="1"/>
  <c r="BL232" i="2"/>
  <c r="BO232" i="2" s="1"/>
  <c r="BL233" i="2"/>
  <c r="BO233" i="2" s="1"/>
  <c r="BL234" i="2"/>
  <c r="BO234" i="2" s="1"/>
  <c r="BL235" i="2"/>
  <c r="BO235" i="2" s="1"/>
  <c r="BL236" i="2"/>
  <c r="BO236" i="2" s="1"/>
  <c r="BL237" i="2"/>
  <c r="BO237" i="2" s="1"/>
  <c r="BL238" i="2"/>
  <c r="BO238" i="2" s="1"/>
  <c r="BL239" i="2"/>
  <c r="BO239" i="2" s="1"/>
  <c r="BL240" i="2"/>
  <c r="BO240" i="2" s="1"/>
  <c r="BL241" i="2"/>
  <c r="BO241" i="2" s="1"/>
  <c r="BL242" i="2"/>
  <c r="BO242" i="2" s="1"/>
  <c r="BL243" i="2"/>
  <c r="BO243" i="2" s="1"/>
  <c r="BL244" i="2"/>
  <c r="BO244" i="2" s="1"/>
  <c r="BL245" i="2"/>
  <c r="BO245" i="2" s="1"/>
  <c r="BL246" i="2"/>
  <c r="BO246" i="2" s="1"/>
  <c r="BL247" i="2"/>
  <c r="BO247" i="2" s="1"/>
  <c r="BL248" i="2"/>
  <c r="BO248" i="2" s="1"/>
  <c r="BL249" i="2"/>
  <c r="BO249" i="2" s="1"/>
  <c r="BL250" i="2"/>
  <c r="BO250" i="2" s="1"/>
  <c r="BL251" i="2"/>
  <c r="BO251" i="2" s="1"/>
  <c r="BL252" i="2"/>
  <c r="BO252" i="2" s="1"/>
  <c r="BL253" i="2"/>
  <c r="BO253" i="2" s="1"/>
  <c r="BL254" i="2"/>
  <c r="BO254" i="2" s="1"/>
  <c r="BL255" i="2"/>
  <c r="BO255" i="2" s="1"/>
  <c r="BL256" i="2"/>
  <c r="BO256" i="2" s="1"/>
  <c r="BL257" i="2"/>
  <c r="BO257" i="2" s="1"/>
  <c r="BL258" i="2"/>
  <c r="BO258" i="2" s="1"/>
  <c r="BL259" i="2"/>
  <c r="BO259" i="2" s="1"/>
  <c r="BL260" i="2"/>
  <c r="BO260" i="2" s="1"/>
  <c r="BL261" i="2"/>
  <c r="BO261" i="2" s="1"/>
  <c r="BL262" i="2"/>
  <c r="BO262" i="2" s="1"/>
  <c r="BL263" i="2"/>
  <c r="BO263" i="2" s="1"/>
  <c r="BL264" i="2"/>
  <c r="BO264" i="2" s="1"/>
  <c r="BL265" i="2"/>
  <c r="BO265" i="2" s="1"/>
  <c r="BL266" i="2"/>
  <c r="BO266" i="2" s="1"/>
  <c r="BL267" i="2"/>
  <c r="BO267" i="2" s="1"/>
  <c r="BL268" i="2"/>
  <c r="BO268" i="2" s="1"/>
  <c r="BL269" i="2"/>
  <c r="BO269" i="2" s="1"/>
  <c r="BL270" i="2"/>
  <c r="BO270" i="2" s="1"/>
  <c r="BL271" i="2"/>
  <c r="BO271" i="2" s="1"/>
  <c r="BL272" i="2"/>
  <c r="BO272" i="2" s="1"/>
  <c r="BL273" i="2"/>
  <c r="BO273" i="2" s="1"/>
  <c r="BL274" i="2"/>
  <c r="BO274" i="2" s="1"/>
  <c r="BL275" i="2"/>
  <c r="BO275" i="2" s="1"/>
  <c r="BL276" i="2"/>
  <c r="BO276" i="2" s="1"/>
  <c r="BL277" i="2"/>
  <c r="BO277" i="2" s="1"/>
  <c r="BL278" i="2"/>
  <c r="BO278" i="2" s="1"/>
  <c r="BL279" i="2"/>
  <c r="BO279" i="2" s="1"/>
  <c r="BL280" i="2"/>
  <c r="BO280" i="2" s="1"/>
  <c r="BL281" i="2"/>
  <c r="BO281" i="2" s="1"/>
  <c r="BL282" i="2"/>
  <c r="BO282" i="2" s="1"/>
  <c r="BL283" i="2"/>
  <c r="BO283" i="2" s="1"/>
  <c r="BL284" i="2"/>
  <c r="BO284" i="2" s="1"/>
  <c r="BL285" i="2"/>
  <c r="BO285" i="2" s="1"/>
  <c r="BL286" i="2"/>
  <c r="BO286" i="2" s="1"/>
  <c r="BL287" i="2"/>
  <c r="BO287" i="2" s="1"/>
  <c r="BL288" i="2"/>
  <c r="BO288" i="2" s="1"/>
  <c r="BL289" i="2"/>
  <c r="BO289" i="2" s="1"/>
  <c r="BL290" i="2"/>
  <c r="BO290" i="2" s="1"/>
  <c r="BL291" i="2"/>
  <c r="BO291" i="2" s="1"/>
  <c r="BL292" i="2"/>
  <c r="BO292" i="2" s="1"/>
  <c r="BL293" i="2"/>
  <c r="BO293" i="2" s="1"/>
  <c r="BL294" i="2"/>
  <c r="BO294" i="2" s="1"/>
  <c r="BL295" i="2"/>
  <c r="BO295" i="2" s="1"/>
  <c r="BL296" i="2"/>
  <c r="BO296" i="2" s="1"/>
  <c r="BL297" i="2"/>
  <c r="BO297" i="2" s="1"/>
  <c r="BL298" i="2"/>
  <c r="BO298" i="2" s="1"/>
  <c r="BL299" i="2"/>
  <c r="BO299" i="2" s="1"/>
  <c r="BL300" i="2"/>
  <c r="BO300" i="2" s="1"/>
  <c r="BL301" i="2"/>
  <c r="BO301" i="2" s="1"/>
  <c r="BL302" i="2"/>
  <c r="BO302" i="2" s="1"/>
  <c r="BL303" i="2"/>
  <c r="BO303" i="2" s="1"/>
  <c r="BL304" i="2"/>
  <c r="BO304" i="2" s="1"/>
  <c r="BL305" i="2"/>
  <c r="BO305" i="2" s="1"/>
  <c r="BL306" i="2"/>
  <c r="BL67" i="2"/>
  <c r="BO67" i="2" s="1"/>
  <c r="BL6" i="2"/>
  <c r="BO6" i="2" s="1"/>
  <c r="BL7" i="2"/>
  <c r="BO7" i="2" s="1"/>
  <c r="BL8" i="2"/>
  <c r="BO8" i="2" s="1"/>
  <c r="BL10" i="2"/>
  <c r="BO10" i="2" s="1"/>
  <c r="BL11" i="2"/>
  <c r="BO11" i="2" s="1"/>
  <c r="BL13" i="2"/>
  <c r="BO13" i="2" s="1"/>
  <c r="BL14" i="2"/>
  <c r="BO14" i="2" s="1"/>
  <c r="BL15" i="2"/>
  <c r="BO15" i="2" s="1"/>
  <c r="BL16" i="2"/>
  <c r="BO16" i="2" s="1"/>
  <c r="BL17" i="2"/>
  <c r="BO17" i="2" s="1"/>
  <c r="BL18" i="2"/>
  <c r="BO18" i="2" s="1"/>
  <c r="BL19" i="2"/>
  <c r="BO19" i="2" s="1"/>
  <c r="BL20" i="2"/>
  <c r="BO20" i="2" s="1"/>
  <c r="BL21" i="2"/>
  <c r="BO21" i="2" s="1"/>
  <c r="BL22" i="2"/>
  <c r="BO22" i="2" s="1"/>
  <c r="BL23" i="2"/>
  <c r="BO23" i="2" s="1"/>
  <c r="BL24" i="2"/>
  <c r="BO24" i="2" s="1"/>
  <c r="BL25" i="2"/>
  <c r="BO25" i="2" s="1"/>
  <c r="BL26" i="2"/>
  <c r="BO26" i="2" s="1"/>
  <c r="BL27" i="2"/>
  <c r="BO27" i="2" s="1"/>
  <c r="BL28" i="2"/>
  <c r="BO28" i="2" s="1"/>
  <c r="BL29" i="2"/>
  <c r="BO29" i="2" s="1"/>
  <c r="BL30" i="2"/>
  <c r="BO30" i="2" s="1"/>
  <c r="BL31" i="2"/>
  <c r="BO31" i="2" s="1"/>
  <c r="BL32" i="2"/>
  <c r="BO32" i="2" s="1"/>
  <c r="BL33" i="2"/>
  <c r="BO33" i="2" s="1"/>
  <c r="BL34" i="2"/>
  <c r="BO34" i="2" s="1"/>
  <c r="BL35" i="2"/>
  <c r="BO35" i="2" s="1"/>
  <c r="BL36" i="2"/>
  <c r="BO36" i="2" s="1"/>
  <c r="BL37" i="2"/>
  <c r="BO37" i="2" s="1"/>
  <c r="BL38" i="2"/>
  <c r="BO38" i="2" s="1"/>
  <c r="BL39" i="2"/>
  <c r="BO39" i="2" s="1"/>
  <c r="BL40" i="2"/>
  <c r="BO40" i="2" s="1"/>
  <c r="BL41" i="2"/>
  <c r="BO41" i="2" s="1"/>
  <c r="BL42" i="2"/>
  <c r="BO42" i="2" s="1"/>
  <c r="BL43" i="2"/>
  <c r="BO43" i="2" s="1"/>
  <c r="BL44" i="2"/>
  <c r="BO44" i="2" s="1"/>
  <c r="BL45" i="2"/>
  <c r="BO45" i="2" s="1"/>
  <c r="BL46" i="2"/>
  <c r="BO46" i="2" s="1"/>
  <c r="BL47" i="2"/>
  <c r="BO47" i="2" s="1"/>
  <c r="BL48" i="2"/>
  <c r="BO48" i="2" s="1"/>
  <c r="BL49" i="2"/>
  <c r="BO49" i="2" s="1"/>
  <c r="BL50" i="2"/>
  <c r="BO50" i="2" s="1"/>
  <c r="BL51" i="2"/>
  <c r="BO51" i="2" s="1"/>
  <c r="BL52" i="2"/>
  <c r="BO52" i="2" s="1"/>
  <c r="BL53" i="2"/>
  <c r="BO53" i="2" s="1"/>
  <c r="BL54" i="2"/>
  <c r="BO54" i="2" s="1"/>
  <c r="BL55" i="2"/>
  <c r="BO55" i="2" s="1"/>
  <c r="BL56" i="2"/>
  <c r="BO56" i="2" s="1"/>
  <c r="BL57" i="2"/>
  <c r="BO57" i="2" s="1"/>
  <c r="BL58" i="2"/>
  <c r="BO58" i="2" s="1"/>
  <c r="BL59" i="2"/>
  <c r="BO59" i="2" s="1"/>
  <c r="BL60" i="2"/>
  <c r="BO60" i="2" s="1"/>
  <c r="BL61" i="2"/>
  <c r="BO61" i="2" s="1"/>
  <c r="BL62" i="2"/>
  <c r="BO62" i="2" s="1"/>
  <c r="BL63" i="2"/>
  <c r="BO63" i="2" s="1"/>
  <c r="BL64" i="2"/>
  <c r="BO64" i="2" s="1"/>
  <c r="BL65" i="2"/>
  <c r="BO65" i="2" s="1"/>
  <c r="BL66" i="2"/>
  <c r="BO66" i="2" s="1"/>
  <c r="BL5" i="2"/>
  <c r="BO5" i="2" s="1"/>
  <c r="BK4" i="2"/>
  <c r="BK5" i="2" s="1"/>
  <c r="BT5" i="2" s="1"/>
  <c r="AY306" i="2"/>
  <c r="AX68" i="2"/>
  <c r="BA68" i="2" s="1"/>
  <c r="AX69" i="2"/>
  <c r="BA69" i="2" s="1"/>
  <c r="AX70" i="2"/>
  <c r="AX71" i="2"/>
  <c r="BA71" i="2" s="1"/>
  <c r="AX72" i="2"/>
  <c r="BA72" i="2" s="1"/>
  <c r="AX73" i="2"/>
  <c r="BA73" i="2" s="1"/>
  <c r="AX74" i="2"/>
  <c r="BA74" i="2" s="1"/>
  <c r="AX75" i="2"/>
  <c r="BA75" i="2" s="1"/>
  <c r="AX76" i="2"/>
  <c r="BA76" i="2" s="1"/>
  <c r="AX77" i="2"/>
  <c r="BA77" i="2" s="1"/>
  <c r="AX78" i="2"/>
  <c r="BA78" i="2" s="1"/>
  <c r="AX79" i="2"/>
  <c r="BA79" i="2" s="1"/>
  <c r="AX80" i="2"/>
  <c r="BA80" i="2" s="1"/>
  <c r="AX81" i="2"/>
  <c r="BA81" i="2" s="1"/>
  <c r="AX82" i="2"/>
  <c r="BA82" i="2" s="1"/>
  <c r="AX83" i="2"/>
  <c r="BA83" i="2" s="1"/>
  <c r="AX84" i="2"/>
  <c r="BA84" i="2" s="1"/>
  <c r="AX85" i="2"/>
  <c r="BA85" i="2" s="1"/>
  <c r="AX86" i="2"/>
  <c r="BA86" i="2" s="1"/>
  <c r="AX87" i="2"/>
  <c r="BA87" i="2" s="1"/>
  <c r="AX88" i="2"/>
  <c r="BA88" i="2" s="1"/>
  <c r="AX89" i="2"/>
  <c r="BA89" i="2" s="1"/>
  <c r="AX90" i="2"/>
  <c r="BA90" i="2" s="1"/>
  <c r="AX91" i="2"/>
  <c r="BA91" i="2" s="1"/>
  <c r="AX92" i="2"/>
  <c r="BA92" i="2" s="1"/>
  <c r="AX93" i="2"/>
  <c r="BA93" i="2" s="1"/>
  <c r="AX94" i="2"/>
  <c r="BA94" i="2" s="1"/>
  <c r="AX95" i="2"/>
  <c r="BA95" i="2" s="1"/>
  <c r="AX96" i="2"/>
  <c r="BA96" i="2" s="1"/>
  <c r="AX97" i="2"/>
  <c r="BA97" i="2" s="1"/>
  <c r="AX98" i="2"/>
  <c r="BA98" i="2" s="1"/>
  <c r="AX99" i="2"/>
  <c r="BA99" i="2" s="1"/>
  <c r="AX100" i="2"/>
  <c r="BA100" i="2" s="1"/>
  <c r="AX101" i="2"/>
  <c r="BA101" i="2" s="1"/>
  <c r="AX102" i="2"/>
  <c r="BA102" i="2" s="1"/>
  <c r="AX103" i="2"/>
  <c r="BA103" i="2" s="1"/>
  <c r="AX104" i="2"/>
  <c r="BA104" i="2" s="1"/>
  <c r="AX105" i="2"/>
  <c r="BA105" i="2" s="1"/>
  <c r="AX106" i="2"/>
  <c r="BA106" i="2" s="1"/>
  <c r="AX107" i="2"/>
  <c r="BA107" i="2" s="1"/>
  <c r="AX108" i="2"/>
  <c r="BA108" i="2" s="1"/>
  <c r="AX109" i="2"/>
  <c r="BA109" i="2" s="1"/>
  <c r="AX110" i="2"/>
  <c r="BA110" i="2" s="1"/>
  <c r="AX111" i="2"/>
  <c r="BA111" i="2" s="1"/>
  <c r="AX112" i="2"/>
  <c r="BA112" i="2" s="1"/>
  <c r="AX113" i="2"/>
  <c r="BA113" i="2" s="1"/>
  <c r="AX114" i="2"/>
  <c r="BA114" i="2" s="1"/>
  <c r="AX115" i="2"/>
  <c r="BA115" i="2" s="1"/>
  <c r="AX116" i="2"/>
  <c r="BA116" i="2" s="1"/>
  <c r="AX117" i="2"/>
  <c r="BA117" i="2" s="1"/>
  <c r="AX118" i="2"/>
  <c r="BA118" i="2" s="1"/>
  <c r="AX119" i="2"/>
  <c r="BA119" i="2" s="1"/>
  <c r="AX120" i="2"/>
  <c r="BA120" i="2" s="1"/>
  <c r="AX121" i="2"/>
  <c r="BA121" i="2" s="1"/>
  <c r="AX122" i="2"/>
  <c r="BA122" i="2" s="1"/>
  <c r="AX123" i="2"/>
  <c r="BA123" i="2" s="1"/>
  <c r="AX124" i="2"/>
  <c r="BA124" i="2" s="1"/>
  <c r="AX125" i="2"/>
  <c r="BA125" i="2" s="1"/>
  <c r="AX126" i="2"/>
  <c r="BA126" i="2" s="1"/>
  <c r="AX127" i="2"/>
  <c r="BA127" i="2" s="1"/>
  <c r="AX128" i="2"/>
  <c r="BA128" i="2" s="1"/>
  <c r="AX129" i="2"/>
  <c r="BA129" i="2" s="1"/>
  <c r="AX130" i="2"/>
  <c r="BA130" i="2" s="1"/>
  <c r="AX131" i="2"/>
  <c r="BA131" i="2" s="1"/>
  <c r="AX132" i="2"/>
  <c r="BA132" i="2" s="1"/>
  <c r="AX133" i="2"/>
  <c r="BA133" i="2" s="1"/>
  <c r="AX134" i="2"/>
  <c r="BA134" i="2" s="1"/>
  <c r="AX135" i="2"/>
  <c r="BA135" i="2" s="1"/>
  <c r="AX136" i="2"/>
  <c r="BA136" i="2" s="1"/>
  <c r="AX137" i="2"/>
  <c r="BA137" i="2" s="1"/>
  <c r="AX138" i="2"/>
  <c r="BA138" i="2" s="1"/>
  <c r="AX139" i="2"/>
  <c r="BA139" i="2" s="1"/>
  <c r="AX140" i="2"/>
  <c r="BA140" i="2" s="1"/>
  <c r="AX141" i="2"/>
  <c r="BA141" i="2" s="1"/>
  <c r="AX142" i="2"/>
  <c r="BA142" i="2" s="1"/>
  <c r="AX143" i="2"/>
  <c r="BA143" i="2" s="1"/>
  <c r="AX144" i="2"/>
  <c r="BA144" i="2" s="1"/>
  <c r="AX145" i="2"/>
  <c r="BA145" i="2" s="1"/>
  <c r="AX146" i="2"/>
  <c r="BA146" i="2" s="1"/>
  <c r="AX147" i="2"/>
  <c r="BA147" i="2" s="1"/>
  <c r="AX148" i="2"/>
  <c r="BA148" i="2" s="1"/>
  <c r="AX149" i="2"/>
  <c r="BA149" i="2" s="1"/>
  <c r="AX150" i="2"/>
  <c r="BA150" i="2" s="1"/>
  <c r="AX151" i="2"/>
  <c r="BA151" i="2" s="1"/>
  <c r="AX152" i="2"/>
  <c r="BA152" i="2" s="1"/>
  <c r="AX153" i="2"/>
  <c r="BA153" i="2" s="1"/>
  <c r="AX154" i="2"/>
  <c r="BA154" i="2" s="1"/>
  <c r="AX155" i="2"/>
  <c r="BA155" i="2" s="1"/>
  <c r="AX156" i="2"/>
  <c r="BA156" i="2" s="1"/>
  <c r="AX157" i="2"/>
  <c r="BA157" i="2" s="1"/>
  <c r="AX158" i="2"/>
  <c r="BA158" i="2" s="1"/>
  <c r="AX159" i="2"/>
  <c r="BA159" i="2" s="1"/>
  <c r="AX160" i="2"/>
  <c r="BA160" i="2" s="1"/>
  <c r="AX161" i="2"/>
  <c r="BA161" i="2" s="1"/>
  <c r="AX162" i="2"/>
  <c r="BA162" i="2" s="1"/>
  <c r="AX163" i="2"/>
  <c r="BA163" i="2" s="1"/>
  <c r="AX164" i="2"/>
  <c r="BA164" i="2" s="1"/>
  <c r="AX165" i="2"/>
  <c r="BA165" i="2" s="1"/>
  <c r="AX166" i="2"/>
  <c r="BA166" i="2" s="1"/>
  <c r="AX167" i="2"/>
  <c r="BA167" i="2" s="1"/>
  <c r="AX168" i="2"/>
  <c r="BA168" i="2" s="1"/>
  <c r="AX169" i="2"/>
  <c r="BA169" i="2" s="1"/>
  <c r="AX170" i="2"/>
  <c r="BA170" i="2" s="1"/>
  <c r="AX171" i="2"/>
  <c r="BA171" i="2" s="1"/>
  <c r="AX172" i="2"/>
  <c r="BA172" i="2" s="1"/>
  <c r="AX173" i="2"/>
  <c r="BA173" i="2" s="1"/>
  <c r="AX174" i="2"/>
  <c r="BA174" i="2" s="1"/>
  <c r="AX175" i="2"/>
  <c r="BA175" i="2" s="1"/>
  <c r="AX176" i="2"/>
  <c r="BA176" i="2" s="1"/>
  <c r="AX177" i="2"/>
  <c r="BA177" i="2" s="1"/>
  <c r="AX178" i="2"/>
  <c r="BA178" i="2" s="1"/>
  <c r="AX179" i="2"/>
  <c r="BA179" i="2" s="1"/>
  <c r="AX180" i="2"/>
  <c r="BA180" i="2" s="1"/>
  <c r="AX181" i="2"/>
  <c r="BA181" i="2" s="1"/>
  <c r="AX182" i="2"/>
  <c r="BA182" i="2" s="1"/>
  <c r="AX183" i="2"/>
  <c r="BA183" i="2" s="1"/>
  <c r="AX184" i="2"/>
  <c r="BA184" i="2" s="1"/>
  <c r="AX185" i="2"/>
  <c r="BA185" i="2" s="1"/>
  <c r="AX186" i="2"/>
  <c r="BA186" i="2" s="1"/>
  <c r="AX187" i="2"/>
  <c r="BA187" i="2" s="1"/>
  <c r="AX188" i="2"/>
  <c r="BA188" i="2" s="1"/>
  <c r="AX189" i="2"/>
  <c r="BA189" i="2" s="1"/>
  <c r="AX190" i="2"/>
  <c r="BA190" i="2" s="1"/>
  <c r="AX191" i="2"/>
  <c r="BA191" i="2" s="1"/>
  <c r="AX192" i="2"/>
  <c r="BA192" i="2" s="1"/>
  <c r="AX193" i="2"/>
  <c r="BA193" i="2" s="1"/>
  <c r="AX194" i="2"/>
  <c r="BA194" i="2" s="1"/>
  <c r="AX195" i="2"/>
  <c r="BA195" i="2" s="1"/>
  <c r="AX196" i="2"/>
  <c r="BA196" i="2" s="1"/>
  <c r="AX197" i="2"/>
  <c r="BA197" i="2" s="1"/>
  <c r="AX198" i="2"/>
  <c r="BA198" i="2" s="1"/>
  <c r="AX199" i="2"/>
  <c r="BA199" i="2" s="1"/>
  <c r="AX200" i="2"/>
  <c r="BA200" i="2" s="1"/>
  <c r="AX201" i="2"/>
  <c r="BA201" i="2" s="1"/>
  <c r="AX202" i="2"/>
  <c r="BA202" i="2" s="1"/>
  <c r="AX203" i="2"/>
  <c r="BA203" i="2" s="1"/>
  <c r="AX204" i="2"/>
  <c r="BA204" i="2" s="1"/>
  <c r="AX205" i="2"/>
  <c r="BA205" i="2" s="1"/>
  <c r="AX206" i="2"/>
  <c r="BA206" i="2" s="1"/>
  <c r="AX207" i="2"/>
  <c r="BA207" i="2" s="1"/>
  <c r="AX208" i="2"/>
  <c r="BA208" i="2" s="1"/>
  <c r="AX209" i="2"/>
  <c r="BA209" i="2" s="1"/>
  <c r="AX210" i="2"/>
  <c r="BA210" i="2" s="1"/>
  <c r="AX211" i="2"/>
  <c r="BA211" i="2" s="1"/>
  <c r="AX212" i="2"/>
  <c r="BA212" i="2" s="1"/>
  <c r="AX213" i="2"/>
  <c r="BA213" i="2" s="1"/>
  <c r="AX214" i="2"/>
  <c r="BA214" i="2" s="1"/>
  <c r="AX215" i="2"/>
  <c r="BA215" i="2" s="1"/>
  <c r="AX216" i="2"/>
  <c r="BA216" i="2" s="1"/>
  <c r="AX217" i="2"/>
  <c r="BA217" i="2" s="1"/>
  <c r="AX218" i="2"/>
  <c r="BA218" i="2" s="1"/>
  <c r="AX219" i="2"/>
  <c r="BA219" i="2" s="1"/>
  <c r="AX220" i="2"/>
  <c r="BA220" i="2" s="1"/>
  <c r="AX221" i="2"/>
  <c r="BA221" i="2" s="1"/>
  <c r="AX222" i="2"/>
  <c r="BA222" i="2" s="1"/>
  <c r="AX223" i="2"/>
  <c r="BA223" i="2" s="1"/>
  <c r="AX224" i="2"/>
  <c r="BA224" i="2" s="1"/>
  <c r="AX225" i="2"/>
  <c r="BA225" i="2" s="1"/>
  <c r="AX226" i="2"/>
  <c r="BA226" i="2" s="1"/>
  <c r="AX227" i="2"/>
  <c r="BA227" i="2" s="1"/>
  <c r="AX228" i="2"/>
  <c r="BA228" i="2" s="1"/>
  <c r="AX229" i="2"/>
  <c r="BA229" i="2" s="1"/>
  <c r="AX230" i="2"/>
  <c r="BA230" i="2" s="1"/>
  <c r="AX231" i="2"/>
  <c r="BA231" i="2" s="1"/>
  <c r="AX232" i="2"/>
  <c r="BA232" i="2" s="1"/>
  <c r="AX233" i="2"/>
  <c r="BA233" i="2" s="1"/>
  <c r="AX234" i="2"/>
  <c r="BA234" i="2" s="1"/>
  <c r="AX235" i="2"/>
  <c r="BA235" i="2" s="1"/>
  <c r="AX236" i="2"/>
  <c r="BA236" i="2" s="1"/>
  <c r="AX237" i="2"/>
  <c r="BA237" i="2" s="1"/>
  <c r="AX238" i="2"/>
  <c r="BA238" i="2" s="1"/>
  <c r="AX239" i="2"/>
  <c r="BA239" i="2" s="1"/>
  <c r="AX240" i="2"/>
  <c r="BA240" i="2" s="1"/>
  <c r="AX241" i="2"/>
  <c r="BA241" i="2" s="1"/>
  <c r="AX242" i="2"/>
  <c r="BA242" i="2" s="1"/>
  <c r="AX243" i="2"/>
  <c r="BA243" i="2" s="1"/>
  <c r="AX244" i="2"/>
  <c r="BA244" i="2" s="1"/>
  <c r="AX245" i="2"/>
  <c r="BA245" i="2" s="1"/>
  <c r="AX246" i="2"/>
  <c r="BA246" i="2" s="1"/>
  <c r="AX247" i="2"/>
  <c r="BA247" i="2" s="1"/>
  <c r="AX248" i="2"/>
  <c r="BA248" i="2" s="1"/>
  <c r="AX249" i="2"/>
  <c r="BA249" i="2" s="1"/>
  <c r="AX250" i="2"/>
  <c r="BA250" i="2" s="1"/>
  <c r="AX251" i="2"/>
  <c r="BA251" i="2" s="1"/>
  <c r="AX252" i="2"/>
  <c r="BA252" i="2" s="1"/>
  <c r="AX253" i="2"/>
  <c r="BA253" i="2" s="1"/>
  <c r="AX254" i="2"/>
  <c r="BA254" i="2" s="1"/>
  <c r="AX255" i="2"/>
  <c r="BA255" i="2" s="1"/>
  <c r="AX256" i="2"/>
  <c r="BA256" i="2" s="1"/>
  <c r="AX257" i="2"/>
  <c r="BA257" i="2" s="1"/>
  <c r="AX258" i="2"/>
  <c r="BA258" i="2" s="1"/>
  <c r="AX259" i="2"/>
  <c r="BA259" i="2" s="1"/>
  <c r="AX260" i="2"/>
  <c r="BA260" i="2" s="1"/>
  <c r="AX261" i="2"/>
  <c r="BA261" i="2" s="1"/>
  <c r="AX262" i="2"/>
  <c r="BA262" i="2" s="1"/>
  <c r="AX263" i="2"/>
  <c r="BA263" i="2" s="1"/>
  <c r="AX264" i="2"/>
  <c r="BA264" i="2" s="1"/>
  <c r="AX265" i="2"/>
  <c r="BA265" i="2" s="1"/>
  <c r="AX266" i="2"/>
  <c r="BA266" i="2" s="1"/>
  <c r="AX267" i="2"/>
  <c r="BA267" i="2" s="1"/>
  <c r="AX268" i="2"/>
  <c r="BA268" i="2" s="1"/>
  <c r="AX269" i="2"/>
  <c r="BA269" i="2" s="1"/>
  <c r="AX270" i="2"/>
  <c r="BA270" i="2" s="1"/>
  <c r="AX271" i="2"/>
  <c r="BA271" i="2" s="1"/>
  <c r="AX272" i="2"/>
  <c r="BA272" i="2" s="1"/>
  <c r="AX273" i="2"/>
  <c r="BA273" i="2" s="1"/>
  <c r="AX274" i="2"/>
  <c r="BA274" i="2" s="1"/>
  <c r="AX275" i="2"/>
  <c r="BA275" i="2" s="1"/>
  <c r="AX276" i="2"/>
  <c r="BA276" i="2" s="1"/>
  <c r="AX277" i="2"/>
  <c r="BA277" i="2" s="1"/>
  <c r="AX278" i="2"/>
  <c r="BA278" i="2" s="1"/>
  <c r="AX279" i="2"/>
  <c r="BA279" i="2" s="1"/>
  <c r="AX280" i="2"/>
  <c r="BA280" i="2" s="1"/>
  <c r="AX281" i="2"/>
  <c r="BA281" i="2" s="1"/>
  <c r="AX282" i="2"/>
  <c r="BA282" i="2" s="1"/>
  <c r="AX283" i="2"/>
  <c r="BA283" i="2" s="1"/>
  <c r="AX284" i="2"/>
  <c r="BA284" i="2" s="1"/>
  <c r="AX285" i="2"/>
  <c r="BA285" i="2" s="1"/>
  <c r="AX286" i="2"/>
  <c r="BA286" i="2" s="1"/>
  <c r="AX287" i="2"/>
  <c r="BA287" i="2" s="1"/>
  <c r="AX288" i="2"/>
  <c r="BA288" i="2" s="1"/>
  <c r="AX289" i="2"/>
  <c r="BA289" i="2" s="1"/>
  <c r="AX290" i="2"/>
  <c r="BA290" i="2" s="1"/>
  <c r="AX291" i="2"/>
  <c r="BA291" i="2" s="1"/>
  <c r="AX292" i="2"/>
  <c r="BA292" i="2" s="1"/>
  <c r="AX293" i="2"/>
  <c r="BA293" i="2" s="1"/>
  <c r="AX294" i="2"/>
  <c r="BA294" i="2" s="1"/>
  <c r="AX295" i="2"/>
  <c r="BA295" i="2" s="1"/>
  <c r="AX296" i="2"/>
  <c r="BA296" i="2" s="1"/>
  <c r="AX297" i="2"/>
  <c r="BA297" i="2" s="1"/>
  <c r="AX298" i="2"/>
  <c r="BA298" i="2" s="1"/>
  <c r="AX299" i="2"/>
  <c r="BA299" i="2" s="1"/>
  <c r="AX300" i="2"/>
  <c r="BA300" i="2" s="1"/>
  <c r="AX301" i="2"/>
  <c r="BA301" i="2" s="1"/>
  <c r="AX302" i="2"/>
  <c r="BA302" i="2" s="1"/>
  <c r="AX303" i="2"/>
  <c r="BA303" i="2" s="1"/>
  <c r="AX304" i="2"/>
  <c r="BA304" i="2" s="1"/>
  <c r="AX305" i="2"/>
  <c r="BA305" i="2" s="1"/>
  <c r="AX306" i="2"/>
  <c r="AX67" i="2"/>
  <c r="BA67" i="2" s="1"/>
  <c r="BA70" i="2"/>
  <c r="AX6" i="2"/>
  <c r="BA6" i="2" s="1"/>
  <c r="AX7" i="2"/>
  <c r="BA7" i="2" s="1"/>
  <c r="AX8" i="2"/>
  <c r="BA8" i="2" s="1"/>
  <c r="AX10" i="2"/>
  <c r="BA10" i="2" s="1"/>
  <c r="AX11" i="2"/>
  <c r="BA11" i="2" s="1"/>
  <c r="AX13" i="2"/>
  <c r="BA13" i="2" s="1"/>
  <c r="AX14" i="2"/>
  <c r="BA14" i="2" s="1"/>
  <c r="AX15" i="2"/>
  <c r="BA15" i="2" s="1"/>
  <c r="AX16" i="2"/>
  <c r="BA16" i="2" s="1"/>
  <c r="AX17" i="2"/>
  <c r="BA17" i="2" s="1"/>
  <c r="AX18" i="2"/>
  <c r="BA18" i="2" s="1"/>
  <c r="AX19" i="2"/>
  <c r="BA19" i="2" s="1"/>
  <c r="AX20" i="2"/>
  <c r="BA20" i="2" s="1"/>
  <c r="AX21" i="2"/>
  <c r="BA21" i="2" s="1"/>
  <c r="AX22" i="2"/>
  <c r="BA22" i="2" s="1"/>
  <c r="AX23" i="2"/>
  <c r="BA23" i="2" s="1"/>
  <c r="AX24" i="2"/>
  <c r="BA24" i="2" s="1"/>
  <c r="AX25" i="2"/>
  <c r="BA25" i="2" s="1"/>
  <c r="AX26" i="2"/>
  <c r="BA26" i="2" s="1"/>
  <c r="AX27" i="2"/>
  <c r="BA27" i="2" s="1"/>
  <c r="AX28" i="2"/>
  <c r="BA28" i="2" s="1"/>
  <c r="AX29" i="2"/>
  <c r="BA29" i="2" s="1"/>
  <c r="AX30" i="2"/>
  <c r="BA30" i="2" s="1"/>
  <c r="AX31" i="2"/>
  <c r="BA31" i="2" s="1"/>
  <c r="AX32" i="2"/>
  <c r="BA32" i="2" s="1"/>
  <c r="AX33" i="2"/>
  <c r="BA33" i="2" s="1"/>
  <c r="AX34" i="2"/>
  <c r="BA34" i="2" s="1"/>
  <c r="AX35" i="2"/>
  <c r="BA35" i="2" s="1"/>
  <c r="AX36" i="2"/>
  <c r="BA36" i="2" s="1"/>
  <c r="AX37" i="2"/>
  <c r="BA37" i="2" s="1"/>
  <c r="AX38" i="2"/>
  <c r="BA38" i="2" s="1"/>
  <c r="AX39" i="2"/>
  <c r="BA39" i="2" s="1"/>
  <c r="AX40" i="2"/>
  <c r="BA40" i="2" s="1"/>
  <c r="AX41" i="2"/>
  <c r="BA41" i="2" s="1"/>
  <c r="AX42" i="2"/>
  <c r="BA42" i="2" s="1"/>
  <c r="AX43" i="2"/>
  <c r="BA43" i="2" s="1"/>
  <c r="AX44" i="2"/>
  <c r="BA44" i="2" s="1"/>
  <c r="AX45" i="2"/>
  <c r="BA45" i="2" s="1"/>
  <c r="AX46" i="2"/>
  <c r="BA46" i="2" s="1"/>
  <c r="AX47" i="2"/>
  <c r="BA47" i="2" s="1"/>
  <c r="AX48" i="2"/>
  <c r="BA48" i="2" s="1"/>
  <c r="AX49" i="2"/>
  <c r="BA49" i="2" s="1"/>
  <c r="AX50" i="2"/>
  <c r="BA50" i="2" s="1"/>
  <c r="AX51" i="2"/>
  <c r="BA51" i="2" s="1"/>
  <c r="AX52" i="2"/>
  <c r="BA52" i="2" s="1"/>
  <c r="AX53" i="2"/>
  <c r="BA53" i="2" s="1"/>
  <c r="AX54" i="2"/>
  <c r="BA54" i="2" s="1"/>
  <c r="AX55" i="2"/>
  <c r="BA55" i="2" s="1"/>
  <c r="AX56" i="2"/>
  <c r="BA56" i="2" s="1"/>
  <c r="AX57" i="2"/>
  <c r="BA57" i="2" s="1"/>
  <c r="AX58" i="2"/>
  <c r="BA58" i="2" s="1"/>
  <c r="AX59" i="2"/>
  <c r="BA59" i="2" s="1"/>
  <c r="AX60" i="2"/>
  <c r="BA60" i="2" s="1"/>
  <c r="AX61" i="2"/>
  <c r="BA61" i="2" s="1"/>
  <c r="AX62" i="2"/>
  <c r="BA62" i="2" s="1"/>
  <c r="AX63" i="2"/>
  <c r="BA63" i="2" s="1"/>
  <c r="AX64" i="2"/>
  <c r="BA64" i="2" s="1"/>
  <c r="AX65" i="2"/>
  <c r="BA65" i="2" s="1"/>
  <c r="AX66" i="2"/>
  <c r="BA66" i="2" s="1"/>
  <c r="AX5" i="2"/>
  <c r="BA5" i="2" s="1"/>
  <c r="AW4" i="2"/>
  <c r="CO306" i="2"/>
  <c r="CN7" i="2"/>
  <c r="CQ7" i="2" s="1"/>
  <c r="CN8" i="2"/>
  <c r="CQ8" i="2" s="1"/>
  <c r="CN10" i="2"/>
  <c r="CQ10" i="2" s="1"/>
  <c r="CN11" i="2"/>
  <c r="CQ11" i="2" s="1"/>
  <c r="CN13" i="2"/>
  <c r="CQ13" i="2" s="1"/>
  <c r="CN14" i="2"/>
  <c r="CQ14" i="2" s="1"/>
  <c r="CN15" i="2"/>
  <c r="CQ15" i="2" s="1"/>
  <c r="CN16" i="2"/>
  <c r="CQ16" i="2" s="1"/>
  <c r="CN17" i="2"/>
  <c r="CQ17" i="2" s="1"/>
  <c r="CN18" i="2"/>
  <c r="CQ18" i="2" s="1"/>
  <c r="CN19" i="2"/>
  <c r="CQ19" i="2" s="1"/>
  <c r="CN20" i="2"/>
  <c r="CQ20" i="2" s="1"/>
  <c r="CN21" i="2"/>
  <c r="CQ21" i="2" s="1"/>
  <c r="CN22" i="2"/>
  <c r="CQ22" i="2" s="1"/>
  <c r="CN23" i="2"/>
  <c r="CQ23" i="2" s="1"/>
  <c r="CN24" i="2"/>
  <c r="CQ24" i="2" s="1"/>
  <c r="CN25" i="2"/>
  <c r="CQ25" i="2" s="1"/>
  <c r="CN26" i="2"/>
  <c r="CQ26" i="2" s="1"/>
  <c r="CN27" i="2"/>
  <c r="CQ27" i="2" s="1"/>
  <c r="CN28" i="2"/>
  <c r="CQ28" i="2" s="1"/>
  <c r="CN29" i="2"/>
  <c r="CQ29" i="2" s="1"/>
  <c r="CN30" i="2"/>
  <c r="CQ30" i="2" s="1"/>
  <c r="CN31" i="2"/>
  <c r="CQ31" i="2" s="1"/>
  <c r="CN32" i="2"/>
  <c r="CQ32" i="2" s="1"/>
  <c r="CN33" i="2"/>
  <c r="CQ33" i="2" s="1"/>
  <c r="CN34" i="2"/>
  <c r="CQ34" i="2" s="1"/>
  <c r="CN35" i="2"/>
  <c r="CQ35" i="2" s="1"/>
  <c r="CN36" i="2"/>
  <c r="CQ36" i="2" s="1"/>
  <c r="CN37" i="2"/>
  <c r="CQ37" i="2" s="1"/>
  <c r="CN38" i="2"/>
  <c r="CQ38" i="2" s="1"/>
  <c r="CN39" i="2"/>
  <c r="CQ39" i="2" s="1"/>
  <c r="CN40" i="2"/>
  <c r="CQ40" i="2" s="1"/>
  <c r="CN41" i="2"/>
  <c r="CQ41" i="2" s="1"/>
  <c r="CN42" i="2"/>
  <c r="CQ42" i="2" s="1"/>
  <c r="CN43" i="2"/>
  <c r="CQ43" i="2" s="1"/>
  <c r="CN44" i="2"/>
  <c r="CQ44" i="2" s="1"/>
  <c r="CN45" i="2"/>
  <c r="CQ45" i="2" s="1"/>
  <c r="CN46" i="2"/>
  <c r="CQ46" i="2" s="1"/>
  <c r="CN47" i="2"/>
  <c r="CQ47" i="2" s="1"/>
  <c r="CN48" i="2"/>
  <c r="CQ48" i="2" s="1"/>
  <c r="CN49" i="2"/>
  <c r="CQ49" i="2" s="1"/>
  <c r="CN50" i="2"/>
  <c r="CQ50" i="2" s="1"/>
  <c r="CN51" i="2"/>
  <c r="CQ51" i="2" s="1"/>
  <c r="CN52" i="2"/>
  <c r="CQ52" i="2" s="1"/>
  <c r="CN53" i="2"/>
  <c r="CQ53" i="2" s="1"/>
  <c r="CN54" i="2"/>
  <c r="CQ54" i="2" s="1"/>
  <c r="CN55" i="2"/>
  <c r="CQ55" i="2" s="1"/>
  <c r="CN56" i="2"/>
  <c r="CQ56" i="2" s="1"/>
  <c r="CN57" i="2"/>
  <c r="CQ57" i="2" s="1"/>
  <c r="CN58" i="2"/>
  <c r="CQ58" i="2" s="1"/>
  <c r="CN59" i="2"/>
  <c r="CQ59" i="2" s="1"/>
  <c r="CN60" i="2"/>
  <c r="CQ60" i="2" s="1"/>
  <c r="CN61" i="2"/>
  <c r="CQ61" i="2" s="1"/>
  <c r="CN62" i="2"/>
  <c r="CQ62" i="2" s="1"/>
  <c r="CN63" i="2"/>
  <c r="CQ63" i="2" s="1"/>
  <c r="CN64" i="2"/>
  <c r="CQ64" i="2" s="1"/>
  <c r="CN65" i="2"/>
  <c r="CQ65" i="2" s="1"/>
  <c r="CN66" i="2"/>
  <c r="CQ66" i="2" s="1"/>
  <c r="CN67" i="2"/>
  <c r="CQ67" i="2" s="1"/>
  <c r="CN68" i="2"/>
  <c r="CQ68" i="2" s="1"/>
  <c r="CN69" i="2"/>
  <c r="CQ69" i="2" s="1"/>
  <c r="CN70" i="2"/>
  <c r="CQ70" i="2" s="1"/>
  <c r="CN71" i="2"/>
  <c r="CQ71" i="2" s="1"/>
  <c r="CN72" i="2"/>
  <c r="CQ72" i="2" s="1"/>
  <c r="CN73" i="2"/>
  <c r="CQ73" i="2" s="1"/>
  <c r="CN74" i="2"/>
  <c r="CQ74" i="2" s="1"/>
  <c r="CN75" i="2"/>
  <c r="CQ75" i="2" s="1"/>
  <c r="CN76" i="2"/>
  <c r="CQ76" i="2" s="1"/>
  <c r="CN77" i="2"/>
  <c r="CQ77" i="2" s="1"/>
  <c r="CN78" i="2"/>
  <c r="CQ78" i="2" s="1"/>
  <c r="CN79" i="2"/>
  <c r="CQ79" i="2" s="1"/>
  <c r="CN80" i="2"/>
  <c r="CQ80" i="2" s="1"/>
  <c r="CN81" i="2"/>
  <c r="CQ81" i="2" s="1"/>
  <c r="CN82" i="2"/>
  <c r="CQ82" i="2" s="1"/>
  <c r="CN83" i="2"/>
  <c r="CQ83" i="2" s="1"/>
  <c r="CN84" i="2"/>
  <c r="CQ84" i="2" s="1"/>
  <c r="CN85" i="2"/>
  <c r="CQ85" i="2" s="1"/>
  <c r="CN86" i="2"/>
  <c r="CQ86" i="2" s="1"/>
  <c r="CN87" i="2"/>
  <c r="CQ87" i="2" s="1"/>
  <c r="CN88" i="2"/>
  <c r="CQ88" i="2" s="1"/>
  <c r="CN89" i="2"/>
  <c r="CQ89" i="2" s="1"/>
  <c r="CN90" i="2"/>
  <c r="CQ90" i="2" s="1"/>
  <c r="CN91" i="2"/>
  <c r="CQ91" i="2" s="1"/>
  <c r="CN92" i="2"/>
  <c r="CQ92" i="2" s="1"/>
  <c r="CN93" i="2"/>
  <c r="CQ93" i="2" s="1"/>
  <c r="CN94" i="2"/>
  <c r="CQ94" i="2" s="1"/>
  <c r="CN95" i="2"/>
  <c r="CQ95" i="2" s="1"/>
  <c r="CN96" i="2"/>
  <c r="CQ96" i="2" s="1"/>
  <c r="CN97" i="2"/>
  <c r="CQ97" i="2" s="1"/>
  <c r="CN98" i="2"/>
  <c r="CQ98" i="2" s="1"/>
  <c r="CN99" i="2"/>
  <c r="CQ99" i="2" s="1"/>
  <c r="CN100" i="2"/>
  <c r="CQ100" i="2" s="1"/>
  <c r="CN101" i="2"/>
  <c r="CQ101" i="2" s="1"/>
  <c r="CN102" i="2"/>
  <c r="CQ102" i="2" s="1"/>
  <c r="CN103" i="2"/>
  <c r="CQ103" i="2" s="1"/>
  <c r="CN104" i="2"/>
  <c r="CQ104" i="2" s="1"/>
  <c r="CN105" i="2"/>
  <c r="CQ105" i="2" s="1"/>
  <c r="CN106" i="2"/>
  <c r="CQ106" i="2" s="1"/>
  <c r="CN107" i="2"/>
  <c r="CQ107" i="2" s="1"/>
  <c r="CN108" i="2"/>
  <c r="CQ108" i="2" s="1"/>
  <c r="CN109" i="2"/>
  <c r="CQ109" i="2" s="1"/>
  <c r="CN110" i="2"/>
  <c r="CQ110" i="2" s="1"/>
  <c r="CN111" i="2"/>
  <c r="CQ111" i="2" s="1"/>
  <c r="CN112" i="2"/>
  <c r="CQ112" i="2" s="1"/>
  <c r="CN113" i="2"/>
  <c r="CQ113" i="2" s="1"/>
  <c r="CN114" i="2"/>
  <c r="CQ114" i="2" s="1"/>
  <c r="CN115" i="2"/>
  <c r="CQ115" i="2" s="1"/>
  <c r="CN116" i="2"/>
  <c r="CQ116" i="2" s="1"/>
  <c r="CN117" i="2"/>
  <c r="CQ117" i="2" s="1"/>
  <c r="CN118" i="2"/>
  <c r="CQ118" i="2" s="1"/>
  <c r="CN119" i="2"/>
  <c r="CQ119" i="2" s="1"/>
  <c r="CN120" i="2"/>
  <c r="CQ120" i="2" s="1"/>
  <c r="CN121" i="2"/>
  <c r="CQ121" i="2" s="1"/>
  <c r="CN122" i="2"/>
  <c r="CQ122" i="2" s="1"/>
  <c r="CN123" i="2"/>
  <c r="CQ123" i="2" s="1"/>
  <c r="CN124" i="2"/>
  <c r="CQ124" i="2" s="1"/>
  <c r="CN125" i="2"/>
  <c r="CQ125" i="2" s="1"/>
  <c r="CN126" i="2"/>
  <c r="CQ126" i="2" s="1"/>
  <c r="CN127" i="2"/>
  <c r="CQ127" i="2" s="1"/>
  <c r="CN128" i="2"/>
  <c r="CQ128" i="2" s="1"/>
  <c r="CN129" i="2"/>
  <c r="CQ129" i="2" s="1"/>
  <c r="CN130" i="2"/>
  <c r="CQ130" i="2" s="1"/>
  <c r="CN131" i="2"/>
  <c r="CQ131" i="2" s="1"/>
  <c r="CN132" i="2"/>
  <c r="CQ132" i="2" s="1"/>
  <c r="CN133" i="2"/>
  <c r="CQ133" i="2" s="1"/>
  <c r="CN134" i="2"/>
  <c r="CQ134" i="2" s="1"/>
  <c r="CN135" i="2"/>
  <c r="CQ135" i="2" s="1"/>
  <c r="CN136" i="2"/>
  <c r="CQ136" i="2" s="1"/>
  <c r="CN137" i="2"/>
  <c r="CQ137" i="2" s="1"/>
  <c r="CN138" i="2"/>
  <c r="CQ138" i="2" s="1"/>
  <c r="CN139" i="2"/>
  <c r="CQ139" i="2" s="1"/>
  <c r="CN140" i="2"/>
  <c r="CQ140" i="2" s="1"/>
  <c r="CN141" i="2"/>
  <c r="CQ141" i="2" s="1"/>
  <c r="CN142" i="2"/>
  <c r="CQ142" i="2" s="1"/>
  <c r="CN143" i="2"/>
  <c r="CQ143" i="2" s="1"/>
  <c r="CN144" i="2"/>
  <c r="CQ144" i="2" s="1"/>
  <c r="CN145" i="2"/>
  <c r="CQ145" i="2" s="1"/>
  <c r="CN146" i="2"/>
  <c r="CQ146" i="2" s="1"/>
  <c r="CN147" i="2"/>
  <c r="CQ147" i="2" s="1"/>
  <c r="CN148" i="2"/>
  <c r="CQ148" i="2" s="1"/>
  <c r="CN149" i="2"/>
  <c r="CQ149" i="2" s="1"/>
  <c r="CN150" i="2"/>
  <c r="CQ150" i="2" s="1"/>
  <c r="CN151" i="2"/>
  <c r="CQ151" i="2" s="1"/>
  <c r="CN152" i="2"/>
  <c r="CQ152" i="2" s="1"/>
  <c r="CN153" i="2"/>
  <c r="CQ153" i="2" s="1"/>
  <c r="CN154" i="2"/>
  <c r="CQ154" i="2" s="1"/>
  <c r="CN155" i="2"/>
  <c r="CQ155" i="2" s="1"/>
  <c r="CN156" i="2"/>
  <c r="CQ156" i="2" s="1"/>
  <c r="CN157" i="2"/>
  <c r="CQ157" i="2" s="1"/>
  <c r="CN158" i="2"/>
  <c r="CQ158" i="2" s="1"/>
  <c r="CN159" i="2"/>
  <c r="CQ159" i="2" s="1"/>
  <c r="CN160" i="2"/>
  <c r="CQ160" i="2" s="1"/>
  <c r="CN161" i="2"/>
  <c r="CQ161" i="2" s="1"/>
  <c r="CN162" i="2"/>
  <c r="CQ162" i="2" s="1"/>
  <c r="CN163" i="2"/>
  <c r="CQ163" i="2" s="1"/>
  <c r="CN164" i="2"/>
  <c r="CQ164" i="2" s="1"/>
  <c r="CN165" i="2"/>
  <c r="CQ165" i="2" s="1"/>
  <c r="CN166" i="2"/>
  <c r="CQ166" i="2" s="1"/>
  <c r="CN167" i="2"/>
  <c r="CQ167" i="2" s="1"/>
  <c r="CN168" i="2"/>
  <c r="CQ168" i="2" s="1"/>
  <c r="CN169" i="2"/>
  <c r="CQ169" i="2" s="1"/>
  <c r="CN170" i="2"/>
  <c r="CQ170" i="2" s="1"/>
  <c r="CN171" i="2"/>
  <c r="CQ171" i="2" s="1"/>
  <c r="CN172" i="2"/>
  <c r="CQ172" i="2" s="1"/>
  <c r="CN173" i="2"/>
  <c r="CQ173" i="2" s="1"/>
  <c r="CN174" i="2"/>
  <c r="CQ174" i="2" s="1"/>
  <c r="CN175" i="2"/>
  <c r="CQ175" i="2" s="1"/>
  <c r="CN176" i="2"/>
  <c r="CQ176" i="2" s="1"/>
  <c r="CN177" i="2"/>
  <c r="CQ177" i="2" s="1"/>
  <c r="CN178" i="2"/>
  <c r="CQ178" i="2" s="1"/>
  <c r="CN179" i="2"/>
  <c r="CQ179" i="2" s="1"/>
  <c r="CN180" i="2"/>
  <c r="CQ180" i="2" s="1"/>
  <c r="CN181" i="2"/>
  <c r="CQ181" i="2" s="1"/>
  <c r="CN182" i="2"/>
  <c r="CQ182" i="2" s="1"/>
  <c r="CN183" i="2"/>
  <c r="CQ183" i="2" s="1"/>
  <c r="CN184" i="2"/>
  <c r="CQ184" i="2" s="1"/>
  <c r="CN185" i="2"/>
  <c r="CQ185" i="2" s="1"/>
  <c r="CN186" i="2"/>
  <c r="CQ186" i="2" s="1"/>
  <c r="CN187" i="2"/>
  <c r="CQ187" i="2" s="1"/>
  <c r="CN188" i="2"/>
  <c r="CQ188" i="2" s="1"/>
  <c r="CN189" i="2"/>
  <c r="CQ189" i="2" s="1"/>
  <c r="CN190" i="2"/>
  <c r="CQ190" i="2" s="1"/>
  <c r="CN191" i="2"/>
  <c r="CQ191" i="2" s="1"/>
  <c r="CN192" i="2"/>
  <c r="CQ192" i="2" s="1"/>
  <c r="CN193" i="2"/>
  <c r="CQ193" i="2" s="1"/>
  <c r="CN194" i="2"/>
  <c r="CQ194" i="2" s="1"/>
  <c r="CN195" i="2"/>
  <c r="CQ195" i="2" s="1"/>
  <c r="CN196" i="2"/>
  <c r="CQ196" i="2" s="1"/>
  <c r="CN197" i="2"/>
  <c r="CQ197" i="2" s="1"/>
  <c r="CN198" i="2"/>
  <c r="CQ198" i="2" s="1"/>
  <c r="CN199" i="2"/>
  <c r="CQ199" i="2" s="1"/>
  <c r="CN200" i="2"/>
  <c r="CQ200" i="2" s="1"/>
  <c r="CN201" i="2"/>
  <c r="CQ201" i="2" s="1"/>
  <c r="CN202" i="2"/>
  <c r="CQ202" i="2" s="1"/>
  <c r="CN203" i="2"/>
  <c r="CQ203" i="2" s="1"/>
  <c r="CN204" i="2"/>
  <c r="CQ204" i="2" s="1"/>
  <c r="CN205" i="2"/>
  <c r="CQ205" i="2" s="1"/>
  <c r="CN206" i="2"/>
  <c r="CQ206" i="2" s="1"/>
  <c r="CN207" i="2"/>
  <c r="CQ207" i="2" s="1"/>
  <c r="CN208" i="2"/>
  <c r="CQ208" i="2" s="1"/>
  <c r="CN209" i="2"/>
  <c r="CQ209" i="2" s="1"/>
  <c r="CN210" i="2"/>
  <c r="CQ210" i="2" s="1"/>
  <c r="CN211" i="2"/>
  <c r="CQ211" i="2" s="1"/>
  <c r="CN212" i="2"/>
  <c r="CQ212" i="2" s="1"/>
  <c r="CN213" i="2"/>
  <c r="CQ213" i="2" s="1"/>
  <c r="CN214" i="2"/>
  <c r="CQ214" i="2" s="1"/>
  <c r="CN215" i="2"/>
  <c r="CQ215" i="2" s="1"/>
  <c r="CN216" i="2"/>
  <c r="CQ216" i="2" s="1"/>
  <c r="CN217" i="2"/>
  <c r="CQ217" i="2" s="1"/>
  <c r="CN218" i="2"/>
  <c r="CQ218" i="2" s="1"/>
  <c r="CN219" i="2"/>
  <c r="CQ219" i="2" s="1"/>
  <c r="CN220" i="2"/>
  <c r="CQ220" i="2" s="1"/>
  <c r="CN221" i="2"/>
  <c r="CQ221" i="2" s="1"/>
  <c r="CN222" i="2"/>
  <c r="CQ222" i="2" s="1"/>
  <c r="CN223" i="2"/>
  <c r="CQ223" i="2" s="1"/>
  <c r="CN224" i="2"/>
  <c r="CQ224" i="2" s="1"/>
  <c r="CN225" i="2"/>
  <c r="CQ225" i="2" s="1"/>
  <c r="CN226" i="2"/>
  <c r="CQ226" i="2" s="1"/>
  <c r="CN227" i="2"/>
  <c r="CQ227" i="2" s="1"/>
  <c r="CN228" i="2"/>
  <c r="CQ228" i="2" s="1"/>
  <c r="CN229" i="2"/>
  <c r="CQ229" i="2" s="1"/>
  <c r="CN230" i="2"/>
  <c r="CQ230" i="2" s="1"/>
  <c r="CN231" i="2"/>
  <c r="CQ231" i="2" s="1"/>
  <c r="CN232" i="2"/>
  <c r="CQ232" i="2" s="1"/>
  <c r="CN233" i="2"/>
  <c r="CQ233" i="2" s="1"/>
  <c r="CN234" i="2"/>
  <c r="CQ234" i="2" s="1"/>
  <c r="CN235" i="2"/>
  <c r="CQ235" i="2" s="1"/>
  <c r="CN236" i="2"/>
  <c r="CQ236" i="2" s="1"/>
  <c r="CN237" i="2"/>
  <c r="CQ237" i="2" s="1"/>
  <c r="CN238" i="2"/>
  <c r="CQ238" i="2" s="1"/>
  <c r="CN239" i="2"/>
  <c r="CQ239" i="2" s="1"/>
  <c r="CN240" i="2"/>
  <c r="CQ240" i="2" s="1"/>
  <c r="CN241" i="2"/>
  <c r="CQ241" i="2" s="1"/>
  <c r="CN242" i="2"/>
  <c r="CQ242" i="2" s="1"/>
  <c r="CN243" i="2"/>
  <c r="CQ243" i="2" s="1"/>
  <c r="CN244" i="2"/>
  <c r="CQ244" i="2" s="1"/>
  <c r="CN245" i="2"/>
  <c r="CQ245" i="2" s="1"/>
  <c r="CN246" i="2"/>
  <c r="CQ246" i="2" s="1"/>
  <c r="CN247" i="2"/>
  <c r="CQ247" i="2" s="1"/>
  <c r="CN248" i="2"/>
  <c r="CQ248" i="2" s="1"/>
  <c r="CN249" i="2"/>
  <c r="CQ249" i="2" s="1"/>
  <c r="CN250" i="2"/>
  <c r="CQ250" i="2" s="1"/>
  <c r="CN251" i="2"/>
  <c r="CQ251" i="2" s="1"/>
  <c r="CN252" i="2"/>
  <c r="CQ252" i="2" s="1"/>
  <c r="CN253" i="2"/>
  <c r="CQ253" i="2" s="1"/>
  <c r="CN254" i="2"/>
  <c r="CQ254" i="2" s="1"/>
  <c r="CN255" i="2"/>
  <c r="CQ255" i="2" s="1"/>
  <c r="CN256" i="2"/>
  <c r="CQ256" i="2" s="1"/>
  <c r="CN257" i="2"/>
  <c r="CQ257" i="2" s="1"/>
  <c r="CN258" i="2"/>
  <c r="CQ258" i="2" s="1"/>
  <c r="CN259" i="2"/>
  <c r="CQ259" i="2" s="1"/>
  <c r="CN260" i="2"/>
  <c r="CQ260" i="2" s="1"/>
  <c r="CN261" i="2"/>
  <c r="CQ261" i="2" s="1"/>
  <c r="CN262" i="2"/>
  <c r="CQ262" i="2" s="1"/>
  <c r="CN263" i="2"/>
  <c r="CQ263" i="2" s="1"/>
  <c r="CN264" i="2"/>
  <c r="CQ264" i="2" s="1"/>
  <c r="CN265" i="2"/>
  <c r="CQ265" i="2" s="1"/>
  <c r="CN266" i="2"/>
  <c r="CQ266" i="2" s="1"/>
  <c r="CN267" i="2"/>
  <c r="CQ267" i="2" s="1"/>
  <c r="CN268" i="2"/>
  <c r="CQ268" i="2" s="1"/>
  <c r="CN269" i="2"/>
  <c r="CQ269" i="2" s="1"/>
  <c r="CN270" i="2"/>
  <c r="CQ270" i="2" s="1"/>
  <c r="CN271" i="2"/>
  <c r="CQ271" i="2" s="1"/>
  <c r="CN272" i="2"/>
  <c r="CQ272" i="2" s="1"/>
  <c r="CN273" i="2"/>
  <c r="CQ273" i="2" s="1"/>
  <c r="CN274" i="2"/>
  <c r="CQ274" i="2" s="1"/>
  <c r="CN275" i="2"/>
  <c r="CQ275" i="2" s="1"/>
  <c r="CN276" i="2"/>
  <c r="CQ276" i="2" s="1"/>
  <c r="CN277" i="2"/>
  <c r="CQ277" i="2" s="1"/>
  <c r="CN278" i="2"/>
  <c r="CQ278" i="2" s="1"/>
  <c r="CN279" i="2"/>
  <c r="CQ279" i="2" s="1"/>
  <c r="CN280" i="2"/>
  <c r="CQ280" i="2" s="1"/>
  <c r="CN281" i="2"/>
  <c r="CQ281" i="2" s="1"/>
  <c r="CN282" i="2"/>
  <c r="CQ282" i="2" s="1"/>
  <c r="CN283" i="2"/>
  <c r="CQ283" i="2" s="1"/>
  <c r="CN284" i="2"/>
  <c r="CQ284" i="2" s="1"/>
  <c r="CN285" i="2"/>
  <c r="CQ285" i="2" s="1"/>
  <c r="CN286" i="2"/>
  <c r="CQ286" i="2" s="1"/>
  <c r="CN287" i="2"/>
  <c r="CQ287" i="2" s="1"/>
  <c r="CN288" i="2"/>
  <c r="CQ288" i="2" s="1"/>
  <c r="CN289" i="2"/>
  <c r="CQ289" i="2" s="1"/>
  <c r="CN290" i="2"/>
  <c r="CQ290" i="2" s="1"/>
  <c r="CN291" i="2"/>
  <c r="CQ291" i="2" s="1"/>
  <c r="CN292" i="2"/>
  <c r="CQ292" i="2" s="1"/>
  <c r="CN293" i="2"/>
  <c r="CQ293" i="2" s="1"/>
  <c r="CN294" i="2"/>
  <c r="CQ294" i="2" s="1"/>
  <c r="CN295" i="2"/>
  <c r="CQ295" i="2" s="1"/>
  <c r="CN296" i="2"/>
  <c r="CQ296" i="2" s="1"/>
  <c r="CN297" i="2"/>
  <c r="CQ297" i="2" s="1"/>
  <c r="CN298" i="2"/>
  <c r="CQ298" i="2" s="1"/>
  <c r="CN299" i="2"/>
  <c r="CQ299" i="2" s="1"/>
  <c r="CN300" i="2"/>
  <c r="CQ300" i="2" s="1"/>
  <c r="CN301" i="2"/>
  <c r="CQ301" i="2" s="1"/>
  <c r="CN302" i="2"/>
  <c r="CQ302" i="2" s="1"/>
  <c r="CN303" i="2"/>
  <c r="CQ303" i="2" s="1"/>
  <c r="CN304" i="2"/>
  <c r="CQ304" i="2" s="1"/>
  <c r="CN305" i="2"/>
  <c r="CQ305" i="2" s="1"/>
  <c r="CN306" i="2"/>
  <c r="CM6" i="2"/>
  <c r="CN6" i="2"/>
  <c r="CN5" i="2"/>
  <c r="BZ6" i="2"/>
  <c r="BZ7" i="2"/>
  <c r="BZ8" i="2"/>
  <c r="BZ10" i="2"/>
  <c r="BZ11" i="2"/>
  <c r="BZ13" i="2"/>
  <c r="BZ14" i="2"/>
  <c r="BZ15" i="2"/>
  <c r="BZ16" i="2"/>
  <c r="BZ17" i="2"/>
  <c r="BZ18" i="2"/>
  <c r="BZ19" i="2"/>
  <c r="BZ20" i="2"/>
  <c r="BZ21" i="2"/>
  <c r="BZ22" i="2"/>
  <c r="BZ23" i="2"/>
  <c r="BZ24" i="2"/>
  <c r="BZ25" i="2"/>
  <c r="BZ26" i="2"/>
  <c r="BZ27" i="2"/>
  <c r="BZ28" i="2"/>
  <c r="BZ29" i="2"/>
  <c r="BZ30" i="2"/>
  <c r="BZ31" i="2"/>
  <c r="BZ32" i="2"/>
  <c r="BZ33" i="2"/>
  <c r="BZ34" i="2"/>
  <c r="BZ35" i="2"/>
  <c r="BZ36" i="2"/>
  <c r="BZ37" i="2"/>
  <c r="BZ38" i="2"/>
  <c r="BZ39" i="2"/>
  <c r="BZ40" i="2"/>
  <c r="BZ41" i="2"/>
  <c r="BZ42" i="2"/>
  <c r="BZ43" i="2"/>
  <c r="BZ44" i="2"/>
  <c r="BZ45" i="2"/>
  <c r="BZ46" i="2"/>
  <c r="BZ47" i="2"/>
  <c r="BZ48" i="2"/>
  <c r="BZ49" i="2"/>
  <c r="BZ50" i="2"/>
  <c r="BZ51" i="2"/>
  <c r="BZ52" i="2"/>
  <c r="BZ53" i="2"/>
  <c r="BZ54" i="2"/>
  <c r="BZ55" i="2"/>
  <c r="BZ56" i="2"/>
  <c r="BZ57" i="2"/>
  <c r="BZ58" i="2"/>
  <c r="BZ59" i="2"/>
  <c r="BZ60" i="2"/>
  <c r="BZ61" i="2"/>
  <c r="BZ62" i="2"/>
  <c r="BZ63" i="2"/>
  <c r="BZ64" i="2"/>
  <c r="BZ65" i="2"/>
  <c r="BZ66" i="2"/>
  <c r="BZ67" i="2"/>
  <c r="BZ68" i="2"/>
  <c r="BZ69" i="2"/>
  <c r="BZ70" i="2"/>
  <c r="BZ71" i="2"/>
  <c r="BZ72" i="2"/>
  <c r="BZ73" i="2"/>
  <c r="BZ74" i="2"/>
  <c r="BZ75" i="2"/>
  <c r="BZ76" i="2"/>
  <c r="BZ77" i="2"/>
  <c r="BZ78" i="2"/>
  <c r="BZ79" i="2"/>
  <c r="BZ80" i="2"/>
  <c r="BZ81" i="2"/>
  <c r="BZ82" i="2"/>
  <c r="BZ83" i="2"/>
  <c r="BZ84" i="2"/>
  <c r="BZ85" i="2"/>
  <c r="BZ86" i="2"/>
  <c r="BZ87" i="2"/>
  <c r="BZ88" i="2"/>
  <c r="BZ89" i="2"/>
  <c r="BZ90" i="2"/>
  <c r="BZ91" i="2"/>
  <c r="BZ92" i="2"/>
  <c r="BZ93" i="2"/>
  <c r="BZ94" i="2"/>
  <c r="BZ95" i="2"/>
  <c r="BZ96" i="2"/>
  <c r="BZ97" i="2"/>
  <c r="BZ98" i="2"/>
  <c r="BZ99" i="2"/>
  <c r="BZ100" i="2"/>
  <c r="BZ101" i="2"/>
  <c r="BZ102" i="2"/>
  <c r="BZ103" i="2"/>
  <c r="BZ104" i="2"/>
  <c r="BZ105" i="2"/>
  <c r="BZ106" i="2"/>
  <c r="BZ107" i="2"/>
  <c r="BZ108" i="2"/>
  <c r="BZ109" i="2"/>
  <c r="BZ110" i="2"/>
  <c r="BZ111" i="2"/>
  <c r="BZ112" i="2"/>
  <c r="BZ113" i="2"/>
  <c r="BZ114" i="2"/>
  <c r="BZ115" i="2"/>
  <c r="BZ116" i="2"/>
  <c r="BZ117" i="2"/>
  <c r="BZ118" i="2"/>
  <c r="BZ119" i="2"/>
  <c r="BZ120" i="2"/>
  <c r="BZ121" i="2"/>
  <c r="BZ122" i="2"/>
  <c r="BZ123" i="2"/>
  <c r="BZ124" i="2"/>
  <c r="BZ125" i="2"/>
  <c r="BZ126" i="2"/>
  <c r="BZ127" i="2"/>
  <c r="BZ128" i="2"/>
  <c r="BZ129" i="2"/>
  <c r="BZ130" i="2"/>
  <c r="BZ131" i="2"/>
  <c r="BZ132" i="2"/>
  <c r="BZ133" i="2"/>
  <c r="BZ134" i="2"/>
  <c r="BZ135" i="2"/>
  <c r="BZ136" i="2"/>
  <c r="BZ137" i="2"/>
  <c r="BZ138" i="2"/>
  <c r="BZ139" i="2"/>
  <c r="BZ140" i="2"/>
  <c r="BZ141" i="2"/>
  <c r="BZ142" i="2"/>
  <c r="BZ143" i="2"/>
  <c r="BZ144" i="2"/>
  <c r="BZ145" i="2"/>
  <c r="BZ146" i="2"/>
  <c r="BZ147" i="2"/>
  <c r="BZ148" i="2"/>
  <c r="BZ149" i="2"/>
  <c r="BZ150" i="2"/>
  <c r="BZ151" i="2"/>
  <c r="BZ152" i="2"/>
  <c r="BZ153" i="2"/>
  <c r="BZ154" i="2"/>
  <c r="BZ155" i="2"/>
  <c r="BZ156" i="2"/>
  <c r="BZ157" i="2"/>
  <c r="BZ158" i="2"/>
  <c r="BZ159" i="2"/>
  <c r="BZ160" i="2"/>
  <c r="BZ161" i="2"/>
  <c r="BZ162" i="2"/>
  <c r="BZ163" i="2"/>
  <c r="BZ164" i="2"/>
  <c r="BZ165" i="2"/>
  <c r="BZ166" i="2"/>
  <c r="BZ167" i="2"/>
  <c r="BZ168" i="2"/>
  <c r="BZ169" i="2"/>
  <c r="BZ170" i="2"/>
  <c r="BZ171" i="2"/>
  <c r="BZ172" i="2"/>
  <c r="BZ173" i="2"/>
  <c r="BZ174" i="2"/>
  <c r="BZ175" i="2"/>
  <c r="BZ176" i="2"/>
  <c r="BZ177" i="2"/>
  <c r="BZ178" i="2"/>
  <c r="BZ179" i="2"/>
  <c r="BZ180" i="2"/>
  <c r="BZ181" i="2"/>
  <c r="BZ182" i="2"/>
  <c r="BZ183" i="2"/>
  <c r="BZ184" i="2"/>
  <c r="BZ185" i="2"/>
  <c r="BZ186" i="2"/>
  <c r="BZ187" i="2"/>
  <c r="BZ188" i="2"/>
  <c r="BZ189" i="2"/>
  <c r="BZ190" i="2"/>
  <c r="BZ191" i="2"/>
  <c r="BZ192" i="2"/>
  <c r="BZ193" i="2"/>
  <c r="BZ194" i="2"/>
  <c r="BZ195" i="2"/>
  <c r="BZ196" i="2"/>
  <c r="BZ197" i="2"/>
  <c r="BZ198" i="2"/>
  <c r="BZ199" i="2"/>
  <c r="BZ200" i="2"/>
  <c r="BZ201" i="2"/>
  <c r="BZ202" i="2"/>
  <c r="BZ203" i="2"/>
  <c r="BZ204" i="2"/>
  <c r="BZ205" i="2"/>
  <c r="BZ206" i="2"/>
  <c r="BZ207" i="2"/>
  <c r="BZ208" i="2"/>
  <c r="BZ209" i="2"/>
  <c r="BZ210" i="2"/>
  <c r="BZ211" i="2"/>
  <c r="BZ212" i="2"/>
  <c r="BZ213" i="2"/>
  <c r="BZ214" i="2"/>
  <c r="BZ215" i="2"/>
  <c r="BZ216" i="2"/>
  <c r="BZ217" i="2"/>
  <c r="BZ218" i="2"/>
  <c r="BZ219" i="2"/>
  <c r="BZ220" i="2"/>
  <c r="BZ221" i="2"/>
  <c r="BZ222" i="2"/>
  <c r="BZ223" i="2"/>
  <c r="BZ224" i="2"/>
  <c r="BZ225" i="2"/>
  <c r="BZ226" i="2"/>
  <c r="BZ227" i="2"/>
  <c r="BZ228" i="2"/>
  <c r="BZ229" i="2"/>
  <c r="BZ230" i="2"/>
  <c r="BZ231" i="2"/>
  <c r="BZ232" i="2"/>
  <c r="BZ233" i="2"/>
  <c r="BZ234" i="2"/>
  <c r="BZ235" i="2"/>
  <c r="BZ236" i="2"/>
  <c r="BZ237" i="2"/>
  <c r="BZ238" i="2"/>
  <c r="BZ239" i="2"/>
  <c r="BZ240" i="2"/>
  <c r="BZ241" i="2"/>
  <c r="BZ242" i="2"/>
  <c r="BZ243" i="2"/>
  <c r="BZ244" i="2"/>
  <c r="BZ245" i="2"/>
  <c r="BZ246" i="2"/>
  <c r="BZ247" i="2"/>
  <c r="BZ248" i="2"/>
  <c r="BZ249" i="2"/>
  <c r="BZ250" i="2"/>
  <c r="BZ251" i="2"/>
  <c r="BZ252" i="2"/>
  <c r="BZ253" i="2"/>
  <c r="BZ254" i="2"/>
  <c r="BZ255" i="2"/>
  <c r="BZ256" i="2"/>
  <c r="BZ257" i="2"/>
  <c r="BZ258" i="2"/>
  <c r="BZ259" i="2"/>
  <c r="BZ260" i="2"/>
  <c r="BZ261" i="2"/>
  <c r="BZ262" i="2"/>
  <c r="BZ263" i="2"/>
  <c r="BZ264" i="2"/>
  <c r="BZ265" i="2"/>
  <c r="BZ266" i="2"/>
  <c r="BZ267" i="2"/>
  <c r="BZ268" i="2"/>
  <c r="BZ269" i="2"/>
  <c r="BZ270" i="2"/>
  <c r="BZ271" i="2"/>
  <c r="BZ272" i="2"/>
  <c r="BZ273" i="2"/>
  <c r="BZ274" i="2"/>
  <c r="BZ275" i="2"/>
  <c r="BZ276" i="2"/>
  <c r="BZ277" i="2"/>
  <c r="BZ278" i="2"/>
  <c r="BZ279" i="2"/>
  <c r="BZ280" i="2"/>
  <c r="BZ281" i="2"/>
  <c r="BZ282" i="2"/>
  <c r="BZ283" i="2"/>
  <c r="BZ284" i="2"/>
  <c r="BZ285" i="2"/>
  <c r="BZ286" i="2"/>
  <c r="BZ287" i="2"/>
  <c r="BZ288" i="2"/>
  <c r="BZ289" i="2"/>
  <c r="BZ290" i="2"/>
  <c r="BZ291" i="2"/>
  <c r="BZ292" i="2"/>
  <c r="BZ293" i="2"/>
  <c r="BZ294" i="2"/>
  <c r="BZ295" i="2"/>
  <c r="BZ296" i="2"/>
  <c r="BZ297" i="2"/>
  <c r="BZ298" i="2"/>
  <c r="BZ299" i="2"/>
  <c r="BZ300" i="2"/>
  <c r="BZ301" i="2"/>
  <c r="BZ302" i="2"/>
  <c r="BZ303" i="2"/>
  <c r="BZ304" i="2"/>
  <c r="BZ305" i="2"/>
  <c r="BZ306" i="2"/>
  <c r="CA5" i="2"/>
  <c r="BY6" i="2"/>
  <c r="CH6" i="2" s="1"/>
  <c r="BZ5" i="2"/>
  <c r="AK306" i="2"/>
  <c r="AJ6" i="2"/>
  <c r="AM6" i="2" s="1"/>
  <c r="AJ7" i="2"/>
  <c r="AM7" i="2" s="1"/>
  <c r="AJ8" i="2"/>
  <c r="AM8" i="2" s="1"/>
  <c r="AJ10" i="2"/>
  <c r="AM10" i="2" s="1"/>
  <c r="AJ11" i="2"/>
  <c r="AM11" i="2" s="1"/>
  <c r="AJ13" i="2"/>
  <c r="AM13" i="2" s="1"/>
  <c r="AJ14" i="2"/>
  <c r="AM14" i="2" s="1"/>
  <c r="AJ15" i="2"/>
  <c r="AM15" i="2" s="1"/>
  <c r="AJ16" i="2"/>
  <c r="AM16" i="2" s="1"/>
  <c r="AJ17" i="2"/>
  <c r="AM17" i="2" s="1"/>
  <c r="AJ18" i="2"/>
  <c r="AM18" i="2" s="1"/>
  <c r="AJ19" i="2"/>
  <c r="AM19" i="2" s="1"/>
  <c r="AJ20" i="2"/>
  <c r="AM20" i="2" s="1"/>
  <c r="AJ21" i="2"/>
  <c r="AM21" i="2" s="1"/>
  <c r="AJ22" i="2"/>
  <c r="AM22" i="2" s="1"/>
  <c r="AJ23" i="2"/>
  <c r="AM23" i="2" s="1"/>
  <c r="AJ24" i="2"/>
  <c r="AM24" i="2" s="1"/>
  <c r="AJ25" i="2"/>
  <c r="AM25" i="2" s="1"/>
  <c r="AJ26" i="2"/>
  <c r="AM26" i="2" s="1"/>
  <c r="AJ27" i="2"/>
  <c r="AM27" i="2" s="1"/>
  <c r="AJ28" i="2"/>
  <c r="AM28" i="2" s="1"/>
  <c r="AJ29" i="2"/>
  <c r="AM29" i="2" s="1"/>
  <c r="AJ30" i="2"/>
  <c r="AM30" i="2" s="1"/>
  <c r="AJ31" i="2"/>
  <c r="AM31" i="2" s="1"/>
  <c r="AJ32" i="2"/>
  <c r="AM32" i="2" s="1"/>
  <c r="AJ33" i="2"/>
  <c r="AM33" i="2" s="1"/>
  <c r="AJ34" i="2"/>
  <c r="AM34" i="2" s="1"/>
  <c r="AJ35" i="2"/>
  <c r="AM35" i="2" s="1"/>
  <c r="AJ36" i="2"/>
  <c r="AM36" i="2" s="1"/>
  <c r="AJ37" i="2"/>
  <c r="AM37" i="2" s="1"/>
  <c r="AJ38" i="2"/>
  <c r="AM38" i="2" s="1"/>
  <c r="AJ39" i="2"/>
  <c r="AM39" i="2" s="1"/>
  <c r="AJ40" i="2"/>
  <c r="AM40" i="2" s="1"/>
  <c r="AJ41" i="2"/>
  <c r="AM41" i="2" s="1"/>
  <c r="AJ42" i="2"/>
  <c r="AM42" i="2" s="1"/>
  <c r="AJ43" i="2"/>
  <c r="AM43" i="2" s="1"/>
  <c r="AJ44" i="2"/>
  <c r="AM44" i="2" s="1"/>
  <c r="AJ45" i="2"/>
  <c r="AM45" i="2" s="1"/>
  <c r="AJ46" i="2"/>
  <c r="AM46" i="2" s="1"/>
  <c r="AJ47" i="2"/>
  <c r="AM47" i="2" s="1"/>
  <c r="AJ48" i="2"/>
  <c r="AM48" i="2" s="1"/>
  <c r="AJ49" i="2"/>
  <c r="AM49" i="2" s="1"/>
  <c r="AJ50" i="2"/>
  <c r="AM50" i="2" s="1"/>
  <c r="AJ51" i="2"/>
  <c r="AM51" i="2" s="1"/>
  <c r="AJ52" i="2"/>
  <c r="AM52" i="2" s="1"/>
  <c r="AJ53" i="2"/>
  <c r="AM53" i="2" s="1"/>
  <c r="AJ54" i="2"/>
  <c r="AM54" i="2" s="1"/>
  <c r="AJ55" i="2"/>
  <c r="AM55" i="2" s="1"/>
  <c r="AJ56" i="2"/>
  <c r="AM56" i="2" s="1"/>
  <c r="AJ57" i="2"/>
  <c r="AM57" i="2" s="1"/>
  <c r="AJ58" i="2"/>
  <c r="AM58" i="2" s="1"/>
  <c r="AJ59" i="2"/>
  <c r="AM59" i="2" s="1"/>
  <c r="AJ60" i="2"/>
  <c r="AM60" i="2" s="1"/>
  <c r="AJ61" i="2"/>
  <c r="AM61" i="2" s="1"/>
  <c r="AJ62" i="2"/>
  <c r="AM62" i="2" s="1"/>
  <c r="AJ63" i="2"/>
  <c r="AM63" i="2" s="1"/>
  <c r="AJ64" i="2"/>
  <c r="AM64" i="2" s="1"/>
  <c r="AJ65" i="2"/>
  <c r="AM65" i="2" s="1"/>
  <c r="AJ66" i="2"/>
  <c r="AM66" i="2" s="1"/>
  <c r="AJ67" i="2"/>
  <c r="AM67" i="2" s="1"/>
  <c r="AJ68" i="2"/>
  <c r="AM68" i="2" s="1"/>
  <c r="AJ69" i="2"/>
  <c r="AM69" i="2" s="1"/>
  <c r="AJ70" i="2"/>
  <c r="AM70" i="2" s="1"/>
  <c r="AJ71" i="2"/>
  <c r="AM71" i="2" s="1"/>
  <c r="AJ72" i="2"/>
  <c r="AM72" i="2" s="1"/>
  <c r="AJ73" i="2"/>
  <c r="AM73" i="2" s="1"/>
  <c r="AJ74" i="2"/>
  <c r="AM74" i="2" s="1"/>
  <c r="AJ75" i="2"/>
  <c r="AM75" i="2" s="1"/>
  <c r="AJ76" i="2"/>
  <c r="AM76" i="2" s="1"/>
  <c r="AJ77" i="2"/>
  <c r="AM77" i="2" s="1"/>
  <c r="AJ78" i="2"/>
  <c r="AM78" i="2" s="1"/>
  <c r="AJ79" i="2"/>
  <c r="AM79" i="2" s="1"/>
  <c r="AJ80" i="2"/>
  <c r="AM80" i="2" s="1"/>
  <c r="AJ81" i="2"/>
  <c r="AM81" i="2" s="1"/>
  <c r="AJ82" i="2"/>
  <c r="AM82" i="2" s="1"/>
  <c r="AJ83" i="2"/>
  <c r="AM83" i="2" s="1"/>
  <c r="AJ84" i="2"/>
  <c r="AM84" i="2" s="1"/>
  <c r="AJ85" i="2"/>
  <c r="AM85" i="2" s="1"/>
  <c r="AJ86" i="2"/>
  <c r="AM86" i="2" s="1"/>
  <c r="AJ87" i="2"/>
  <c r="AM87" i="2" s="1"/>
  <c r="AJ88" i="2"/>
  <c r="AM88" i="2" s="1"/>
  <c r="AJ89" i="2"/>
  <c r="AM89" i="2" s="1"/>
  <c r="AJ90" i="2"/>
  <c r="AM90" i="2" s="1"/>
  <c r="AJ91" i="2"/>
  <c r="AM91" i="2" s="1"/>
  <c r="AJ92" i="2"/>
  <c r="AM92" i="2" s="1"/>
  <c r="AJ93" i="2"/>
  <c r="AM93" i="2" s="1"/>
  <c r="AJ94" i="2"/>
  <c r="AM94" i="2" s="1"/>
  <c r="AJ95" i="2"/>
  <c r="AM95" i="2" s="1"/>
  <c r="AJ96" i="2"/>
  <c r="AM96" i="2" s="1"/>
  <c r="AJ97" i="2"/>
  <c r="AM97" i="2" s="1"/>
  <c r="AJ98" i="2"/>
  <c r="AM98" i="2" s="1"/>
  <c r="AJ99" i="2"/>
  <c r="AM99" i="2" s="1"/>
  <c r="AJ100" i="2"/>
  <c r="AM100" i="2" s="1"/>
  <c r="AJ101" i="2"/>
  <c r="AM101" i="2" s="1"/>
  <c r="AJ102" i="2"/>
  <c r="AM102" i="2" s="1"/>
  <c r="AJ103" i="2"/>
  <c r="AM103" i="2" s="1"/>
  <c r="AJ104" i="2"/>
  <c r="AM104" i="2" s="1"/>
  <c r="AJ105" i="2"/>
  <c r="AM105" i="2" s="1"/>
  <c r="AJ106" i="2"/>
  <c r="AM106" i="2" s="1"/>
  <c r="AJ107" i="2"/>
  <c r="AM107" i="2" s="1"/>
  <c r="AJ108" i="2"/>
  <c r="AM108" i="2" s="1"/>
  <c r="AJ109" i="2"/>
  <c r="AM109" i="2" s="1"/>
  <c r="AJ110" i="2"/>
  <c r="AM110" i="2" s="1"/>
  <c r="AJ111" i="2"/>
  <c r="AM111" i="2" s="1"/>
  <c r="AJ112" i="2"/>
  <c r="AM112" i="2" s="1"/>
  <c r="AJ113" i="2"/>
  <c r="AM113" i="2" s="1"/>
  <c r="AJ114" i="2"/>
  <c r="AM114" i="2" s="1"/>
  <c r="AJ115" i="2"/>
  <c r="AM115" i="2" s="1"/>
  <c r="AJ116" i="2"/>
  <c r="AM116" i="2" s="1"/>
  <c r="AJ117" i="2"/>
  <c r="AM117" i="2" s="1"/>
  <c r="AJ118" i="2"/>
  <c r="AM118" i="2" s="1"/>
  <c r="AJ119" i="2"/>
  <c r="AM119" i="2" s="1"/>
  <c r="AJ120" i="2"/>
  <c r="AM120" i="2" s="1"/>
  <c r="AJ121" i="2"/>
  <c r="AM121" i="2" s="1"/>
  <c r="AJ122" i="2"/>
  <c r="AM122" i="2" s="1"/>
  <c r="AJ123" i="2"/>
  <c r="AM123" i="2" s="1"/>
  <c r="AJ124" i="2"/>
  <c r="AM124" i="2" s="1"/>
  <c r="AJ125" i="2"/>
  <c r="AM125" i="2" s="1"/>
  <c r="AJ126" i="2"/>
  <c r="AM126" i="2" s="1"/>
  <c r="AJ127" i="2"/>
  <c r="AM127" i="2" s="1"/>
  <c r="AJ128" i="2"/>
  <c r="AM128" i="2" s="1"/>
  <c r="AJ129" i="2"/>
  <c r="AM129" i="2" s="1"/>
  <c r="AJ130" i="2"/>
  <c r="AM130" i="2" s="1"/>
  <c r="AJ131" i="2"/>
  <c r="AM131" i="2" s="1"/>
  <c r="AJ132" i="2"/>
  <c r="AM132" i="2" s="1"/>
  <c r="AJ133" i="2"/>
  <c r="AM133" i="2" s="1"/>
  <c r="AJ134" i="2"/>
  <c r="AM134" i="2" s="1"/>
  <c r="AJ135" i="2"/>
  <c r="AM135" i="2" s="1"/>
  <c r="AJ136" i="2"/>
  <c r="AM136" i="2" s="1"/>
  <c r="AJ137" i="2"/>
  <c r="AM137" i="2" s="1"/>
  <c r="AJ138" i="2"/>
  <c r="AM138" i="2" s="1"/>
  <c r="AJ139" i="2"/>
  <c r="AM139" i="2" s="1"/>
  <c r="AJ140" i="2"/>
  <c r="AM140" i="2" s="1"/>
  <c r="AJ141" i="2"/>
  <c r="AM141" i="2" s="1"/>
  <c r="AJ142" i="2"/>
  <c r="AM142" i="2" s="1"/>
  <c r="AJ143" i="2"/>
  <c r="AM143" i="2" s="1"/>
  <c r="AJ144" i="2"/>
  <c r="AM144" i="2" s="1"/>
  <c r="AJ145" i="2"/>
  <c r="AM145" i="2" s="1"/>
  <c r="AJ146" i="2"/>
  <c r="AM146" i="2" s="1"/>
  <c r="AJ147" i="2"/>
  <c r="AM147" i="2" s="1"/>
  <c r="AJ148" i="2"/>
  <c r="AM148" i="2" s="1"/>
  <c r="AJ149" i="2"/>
  <c r="AM149" i="2" s="1"/>
  <c r="AJ150" i="2"/>
  <c r="AM150" i="2" s="1"/>
  <c r="AJ151" i="2"/>
  <c r="AM151" i="2" s="1"/>
  <c r="AJ152" i="2"/>
  <c r="AM152" i="2" s="1"/>
  <c r="AJ153" i="2"/>
  <c r="AM153" i="2" s="1"/>
  <c r="AJ154" i="2"/>
  <c r="AM154" i="2" s="1"/>
  <c r="AJ155" i="2"/>
  <c r="AM155" i="2" s="1"/>
  <c r="AJ156" i="2"/>
  <c r="AM156" i="2" s="1"/>
  <c r="AJ157" i="2"/>
  <c r="AM157" i="2" s="1"/>
  <c r="AJ158" i="2"/>
  <c r="AM158" i="2" s="1"/>
  <c r="AJ159" i="2"/>
  <c r="AM159" i="2" s="1"/>
  <c r="AJ160" i="2"/>
  <c r="AM160" i="2" s="1"/>
  <c r="AJ161" i="2"/>
  <c r="AM161" i="2" s="1"/>
  <c r="AJ162" i="2"/>
  <c r="AM162" i="2" s="1"/>
  <c r="AJ163" i="2"/>
  <c r="AM163" i="2" s="1"/>
  <c r="AJ164" i="2"/>
  <c r="AM164" i="2" s="1"/>
  <c r="AJ165" i="2"/>
  <c r="AM165" i="2" s="1"/>
  <c r="AJ166" i="2"/>
  <c r="AM166" i="2" s="1"/>
  <c r="AJ167" i="2"/>
  <c r="AM167" i="2" s="1"/>
  <c r="AJ168" i="2"/>
  <c r="AM168" i="2" s="1"/>
  <c r="AJ169" i="2"/>
  <c r="AM169" i="2" s="1"/>
  <c r="AJ170" i="2"/>
  <c r="AM170" i="2" s="1"/>
  <c r="AJ171" i="2"/>
  <c r="AM171" i="2" s="1"/>
  <c r="AJ172" i="2"/>
  <c r="AM172" i="2" s="1"/>
  <c r="AJ173" i="2"/>
  <c r="AM173" i="2" s="1"/>
  <c r="AJ174" i="2"/>
  <c r="AM174" i="2" s="1"/>
  <c r="AJ175" i="2"/>
  <c r="AM175" i="2" s="1"/>
  <c r="AJ176" i="2"/>
  <c r="AM176" i="2" s="1"/>
  <c r="AJ177" i="2"/>
  <c r="AM177" i="2" s="1"/>
  <c r="AJ178" i="2"/>
  <c r="AM178" i="2" s="1"/>
  <c r="AJ179" i="2"/>
  <c r="AM179" i="2" s="1"/>
  <c r="AJ180" i="2"/>
  <c r="AM180" i="2" s="1"/>
  <c r="AJ181" i="2"/>
  <c r="AM181" i="2" s="1"/>
  <c r="AJ182" i="2"/>
  <c r="AM182" i="2" s="1"/>
  <c r="AJ183" i="2"/>
  <c r="AM183" i="2" s="1"/>
  <c r="AJ184" i="2"/>
  <c r="AM184" i="2" s="1"/>
  <c r="AJ185" i="2"/>
  <c r="AM185" i="2" s="1"/>
  <c r="AJ186" i="2"/>
  <c r="AM186" i="2" s="1"/>
  <c r="AJ187" i="2"/>
  <c r="AM187" i="2" s="1"/>
  <c r="AJ188" i="2"/>
  <c r="AM188" i="2" s="1"/>
  <c r="AJ189" i="2"/>
  <c r="AM189" i="2" s="1"/>
  <c r="AJ190" i="2"/>
  <c r="AM190" i="2" s="1"/>
  <c r="AJ191" i="2"/>
  <c r="AM191" i="2" s="1"/>
  <c r="AJ192" i="2"/>
  <c r="AM192" i="2" s="1"/>
  <c r="AJ193" i="2"/>
  <c r="AM193" i="2" s="1"/>
  <c r="AJ194" i="2"/>
  <c r="AM194" i="2" s="1"/>
  <c r="AJ195" i="2"/>
  <c r="AM195" i="2" s="1"/>
  <c r="AJ196" i="2"/>
  <c r="AM196" i="2" s="1"/>
  <c r="AJ197" i="2"/>
  <c r="AM197" i="2" s="1"/>
  <c r="AJ198" i="2"/>
  <c r="AM198" i="2" s="1"/>
  <c r="AJ199" i="2"/>
  <c r="AM199" i="2" s="1"/>
  <c r="AJ200" i="2"/>
  <c r="AM200" i="2" s="1"/>
  <c r="AJ201" i="2"/>
  <c r="AM201" i="2" s="1"/>
  <c r="AJ202" i="2"/>
  <c r="AM202" i="2" s="1"/>
  <c r="AJ203" i="2"/>
  <c r="AM203" i="2" s="1"/>
  <c r="AJ204" i="2"/>
  <c r="AM204" i="2" s="1"/>
  <c r="AJ205" i="2"/>
  <c r="AM205" i="2" s="1"/>
  <c r="AJ206" i="2"/>
  <c r="AM206" i="2" s="1"/>
  <c r="AJ207" i="2"/>
  <c r="AM207" i="2" s="1"/>
  <c r="AJ208" i="2"/>
  <c r="AM208" i="2" s="1"/>
  <c r="AJ209" i="2"/>
  <c r="AM209" i="2" s="1"/>
  <c r="AJ210" i="2"/>
  <c r="AM210" i="2" s="1"/>
  <c r="AJ211" i="2"/>
  <c r="AM211" i="2" s="1"/>
  <c r="AJ212" i="2"/>
  <c r="AM212" i="2" s="1"/>
  <c r="AJ213" i="2"/>
  <c r="AM213" i="2" s="1"/>
  <c r="AJ214" i="2"/>
  <c r="AM214" i="2" s="1"/>
  <c r="AJ215" i="2"/>
  <c r="AM215" i="2" s="1"/>
  <c r="AJ216" i="2"/>
  <c r="AM216" i="2" s="1"/>
  <c r="AJ217" i="2"/>
  <c r="AM217" i="2" s="1"/>
  <c r="AJ218" i="2"/>
  <c r="AM218" i="2" s="1"/>
  <c r="AJ219" i="2"/>
  <c r="AM219" i="2" s="1"/>
  <c r="AJ220" i="2"/>
  <c r="AM220" i="2" s="1"/>
  <c r="AJ221" i="2"/>
  <c r="AM221" i="2" s="1"/>
  <c r="AJ222" i="2"/>
  <c r="AM222" i="2" s="1"/>
  <c r="AJ223" i="2"/>
  <c r="AM223" i="2" s="1"/>
  <c r="AJ224" i="2"/>
  <c r="AM224" i="2" s="1"/>
  <c r="AJ225" i="2"/>
  <c r="AM225" i="2" s="1"/>
  <c r="AJ226" i="2"/>
  <c r="AM226" i="2" s="1"/>
  <c r="AJ227" i="2"/>
  <c r="AM227" i="2" s="1"/>
  <c r="AJ228" i="2"/>
  <c r="AM228" i="2" s="1"/>
  <c r="AJ229" i="2"/>
  <c r="AM229" i="2" s="1"/>
  <c r="AJ230" i="2"/>
  <c r="AM230" i="2" s="1"/>
  <c r="AJ231" i="2"/>
  <c r="AM231" i="2" s="1"/>
  <c r="AJ232" i="2"/>
  <c r="AM232" i="2" s="1"/>
  <c r="AJ233" i="2"/>
  <c r="AM233" i="2" s="1"/>
  <c r="AJ234" i="2"/>
  <c r="AM234" i="2" s="1"/>
  <c r="AJ235" i="2"/>
  <c r="AM235" i="2" s="1"/>
  <c r="AJ236" i="2"/>
  <c r="AM236" i="2" s="1"/>
  <c r="AJ237" i="2"/>
  <c r="AM237" i="2" s="1"/>
  <c r="AJ238" i="2"/>
  <c r="AM238" i="2" s="1"/>
  <c r="AJ239" i="2"/>
  <c r="AM239" i="2" s="1"/>
  <c r="AJ240" i="2"/>
  <c r="AM240" i="2" s="1"/>
  <c r="AJ241" i="2"/>
  <c r="AM241" i="2" s="1"/>
  <c r="AJ242" i="2"/>
  <c r="AM242" i="2" s="1"/>
  <c r="AJ243" i="2"/>
  <c r="AM243" i="2" s="1"/>
  <c r="AJ244" i="2"/>
  <c r="AM244" i="2" s="1"/>
  <c r="AJ245" i="2"/>
  <c r="AM245" i="2" s="1"/>
  <c r="AJ246" i="2"/>
  <c r="AM246" i="2" s="1"/>
  <c r="AJ247" i="2"/>
  <c r="AM247" i="2" s="1"/>
  <c r="AJ248" i="2"/>
  <c r="AM248" i="2" s="1"/>
  <c r="AJ249" i="2"/>
  <c r="AM249" i="2" s="1"/>
  <c r="AJ250" i="2"/>
  <c r="AM250" i="2" s="1"/>
  <c r="AJ251" i="2"/>
  <c r="AM251" i="2" s="1"/>
  <c r="AJ252" i="2"/>
  <c r="AM252" i="2" s="1"/>
  <c r="AJ253" i="2"/>
  <c r="AM253" i="2" s="1"/>
  <c r="AJ254" i="2"/>
  <c r="AM254" i="2" s="1"/>
  <c r="AJ255" i="2"/>
  <c r="AM255" i="2" s="1"/>
  <c r="AJ256" i="2"/>
  <c r="AM256" i="2" s="1"/>
  <c r="AJ257" i="2"/>
  <c r="AM257" i="2" s="1"/>
  <c r="AJ258" i="2"/>
  <c r="AM258" i="2" s="1"/>
  <c r="AJ259" i="2"/>
  <c r="AM259" i="2" s="1"/>
  <c r="AJ260" i="2"/>
  <c r="AM260" i="2" s="1"/>
  <c r="AJ261" i="2"/>
  <c r="AM261" i="2" s="1"/>
  <c r="AJ262" i="2"/>
  <c r="AM262" i="2" s="1"/>
  <c r="AJ263" i="2"/>
  <c r="AM263" i="2" s="1"/>
  <c r="AJ264" i="2"/>
  <c r="AM264" i="2" s="1"/>
  <c r="AJ265" i="2"/>
  <c r="AM265" i="2" s="1"/>
  <c r="AJ266" i="2"/>
  <c r="AM266" i="2" s="1"/>
  <c r="AJ267" i="2"/>
  <c r="AM267" i="2" s="1"/>
  <c r="AJ268" i="2"/>
  <c r="AM268" i="2" s="1"/>
  <c r="AJ269" i="2"/>
  <c r="AM269" i="2" s="1"/>
  <c r="AJ270" i="2"/>
  <c r="AM270" i="2" s="1"/>
  <c r="AJ271" i="2"/>
  <c r="AM271" i="2" s="1"/>
  <c r="AJ272" i="2"/>
  <c r="AM272" i="2" s="1"/>
  <c r="AJ273" i="2"/>
  <c r="AM273" i="2" s="1"/>
  <c r="AJ274" i="2"/>
  <c r="AM274" i="2" s="1"/>
  <c r="AJ275" i="2"/>
  <c r="AM275" i="2" s="1"/>
  <c r="AJ276" i="2"/>
  <c r="AM276" i="2" s="1"/>
  <c r="AJ277" i="2"/>
  <c r="AM277" i="2" s="1"/>
  <c r="AJ278" i="2"/>
  <c r="AM278" i="2" s="1"/>
  <c r="AJ279" i="2"/>
  <c r="AM279" i="2" s="1"/>
  <c r="AJ280" i="2"/>
  <c r="AM280" i="2" s="1"/>
  <c r="AJ281" i="2"/>
  <c r="AM281" i="2" s="1"/>
  <c r="AJ282" i="2"/>
  <c r="AM282" i="2" s="1"/>
  <c r="AJ283" i="2"/>
  <c r="AM283" i="2" s="1"/>
  <c r="AJ284" i="2"/>
  <c r="AM284" i="2" s="1"/>
  <c r="AJ285" i="2"/>
  <c r="AM285" i="2" s="1"/>
  <c r="AJ286" i="2"/>
  <c r="AM286" i="2" s="1"/>
  <c r="AJ287" i="2"/>
  <c r="AM287" i="2" s="1"/>
  <c r="AJ288" i="2"/>
  <c r="AM288" i="2" s="1"/>
  <c r="AJ289" i="2"/>
  <c r="AM289" i="2" s="1"/>
  <c r="AJ290" i="2"/>
  <c r="AM290" i="2" s="1"/>
  <c r="AJ291" i="2"/>
  <c r="AM291" i="2" s="1"/>
  <c r="AJ292" i="2"/>
  <c r="AM292" i="2" s="1"/>
  <c r="AJ293" i="2"/>
  <c r="AM293" i="2" s="1"/>
  <c r="AJ294" i="2"/>
  <c r="AM294" i="2" s="1"/>
  <c r="AJ295" i="2"/>
  <c r="AM295" i="2" s="1"/>
  <c r="AJ296" i="2"/>
  <c r="AM296" i="2" s="1"/>
  <c r="AJ297" i="2"/>
  <c r="AM297" i="2" s="1"/>
  <c r="AJ298" i="2"/>
  <c r="AM298" i="2" s="1"/>
  <c r="AJ299" i="2"/>
  <c r="AM299" i="2" s="1"/>
  <c r="AJ300" i="2"/>
  <c r="AM300" i="2" s="1"/>
  <c r="AJ301" i="2"/>
  <c r="AM301" i="2" s="1"/>
  <c r="AJ302" i="2"/>
  <c r="AM302" i="2" s="1"/>
  <c r="AJ303" i="2"/>
  <c r="AM303" i="2" s="1"/>
  <c r="AJ304" i="2"/>
  <c r="AM304" i="2" s="1"/>
  <c r="AJ305" i="2"/>
  <c r="AM305" i="2" s="1"/>
  <c r="AJ306" i="2"/>
  <c r="AI6" i="2"/>
  <c r="AN6" i="2" s="1"/>
  <c r="AJ5" i="2"/>
  <c r="AM5" i="2" s="1"/>
  <c r="W306" i="2"/>
  <c r="V6" i="2"/>
  <c r="Y6" i="2" s="1"/>
  <c r="V7" i="2"/>
  <c r="Y7" i="2" s="1"/>
  <c r="V8" i="2"/>
  <c r="Y8" i="2" s="1"/>
  <c r="V10" i="2"/>
  <c r="Y10" i="2" s="1"/>
  <c r="V11" i="2"/>
  <c r="Y11" i="2" s="1"/>
  <c r="V13" i="2"/>
  <c r="Y13" i="2" s="1"/>
  <c r="V14" i="2"/>
  <c r="Y14" i="2" s="1"/>
  <c r="V15" i="2"/>
  <c r="Y15" i="2" s="1"/>
  <c r="V16" i="2"/>
  <c r="Y16" i="2" s="1"/>
  <c r="V17" i="2"/>
  <c r="Y17" i="2" s="1"/>
  <c r="V18" i="2"/>
  <c r="Y18" i="2" s="1"/>
  <c r="V19" i="2"/>
  <c r="Y19" i="2" s="1"/>
  <c r="V20" i="2"/>
  <c r="Y20" i="2" s="1"/>
  <c r="V21" i="2"/>
  <c r="Y21" i="2" s="1"/>
  <c r="V22" i="2"/>
  <c r="Y22" i="2" s="1"/>
  <c r="V23" i="2"/>
  <c r="Y23" i="2" s="1"/>
  <c r="V24" i="2"/>
  <c r="Y24" i="2" s="1"/>
  <c r="V25" i="2"/>
  <c r="Y25" i="2" s="1"/>
  <c r="V26" i="2"/>
  <c r="Y26" i="2" s="1"/>
  <c r="V27" i="2"/>
  <c r="Y27" i="2" s="1"/>
  <c r="V28" i="2"/>
  <c r="Y28" i="2" s="1"/>
  <c r="V29" i="2"/>
  <c r="Y29" i="2" s="1"/>
  <c r="V30" i="2"/>
  <c r="Y30" i="2" s="1"/>
  <c r="V31" i="2"/>
  <c r="Y31" i="2" s="1"/>
  <c r="V32" i="2"/>
  <c r="Y32" i="2" s="1"/>
  <c r="V33" i="2"/>
  <c r="Y33" i="2" s="1"/>
  <c r="V34" i="2"/>
  <c r="Y34" i="2" s="1"/>
  <c r="V35" i="2"/>
  <c r="Y35" i="2" s="1"/>
  <c r="V36" i="2"/>
  <c r="Y36" i="2" s="1"/>
  <c r="V37" i="2"/>
  <c r="Y37" i="2" s="1"/>
  <c r="V38" i="2"/>
  <c r="Y38" i="2" s="1"/>
  <c r="V39" i="2"/>
  <c r="Y39" i="2" s="1"/>
  <c r="V40" i="2"/>
  <c r="Y40" i="2" s="1"/>
  <c r="V41" i="2"/>
  <c r="Y41" i="2" s="1"/>
  <c r="V42" i="2"/>
  <c r="Y42" i="2" s="1"/>
  <c r="V43" i="2"/>
  <c r="Y43" i="2" s="1"/>
  <c r="V44" i="2"/>
  <c r="Y44" i="2" s="1"/>
  <c r="V45" i="2"/>
  <c r="Y45" i="2" s="1"/>
  <c r="V46" i="2"/>
  <c r="Y46" i="2" s="1"/>
  <c r="V47" i="2"/>
  <c r="Y47" i="2" s="1"/>
  <c r="V48" i="2"/>
  <c r="Y48" i="2" s="1"/>
  <c r="V49" i="2"/>
  <c r="Y49" i="2" s="1"/>
  <c r="V50" i="2"/>
  <c r="Y50" i="2" s="1"/>
  <c r="V51" i="2"/>
  <c r="Y51" i="2" s="1"/>
  <c r="V52" i="2"/>
  <c r="Y52" i="2" s="1"/>
  <c r="V53" i="2"/>
  <c r="Y53" i="2" s="1"/>
  <c r="V54" i="2"/>
  <c r="Y54" i="2" s="1"/>
  <c r="V55" i="2"/>
  <c r="Y55" i="2" s="1"/>
  <c r="V56" i="2"/>
  <c r="Y56" i="2" s="1"/>
  <c r="V57" i="2"/>
  <c r="Y57" i="2" s="1"/>
  <c r="V58" i="2"/>
  <c r="Y58" i="2" s="1"/>
  <c r="V59" i="2"/>
  <c r="Y59" i="2" s="1"/>
  <c r="V60" i="2"/>
  <c r="Y60" i="2" s="1"/>
  <c r="V61" i="2"/>
  <c r="Y61" i="2" s="1"/>
  <c r="V62" i="2"/>
  <c r="Y62" i="2" s="1"/>
  <c r="V63" i="2"/>
  <c r="Y63" i="2" s="1"/>
  <c r="V64" i="2"/>
  <c r="Y64" i="2" s="1"/>
  <c r="V65" i="2"/>
  <c r="Y65" i="2" s="1"/>
  <c r="V66" i="2"/>
  <c r="Y66" i="2" s="1"/>
  <c r="V67" i="2"/>
  <c r="Y67" i="2" s="1"/>
  <c r="V68" i="2"/>
  <c r="Y68" i="2" s="1"/>
  <c r="V69" i="2"/>
  <c r="Y69" i="2" s="1"/>
  <c r="V70" i="2"/>
  <c r="Y70" i="2" s="1"/>
  <c r="V71" i="2"/>
  <c r="Y71" i="2" s="1"/>
  <c r="V72" i="2"/>
  <c r="Y72" i="2" s="1"/>
  <c r="V73" i="2"/>
  <c r="Y73" i="2" s="1"/>
  <c r="V74" i="2"/>
  <c r="Y74" i="2" s="1"/>
  <c r="V75" i="2"/>
  <c r="Y75" i="2" s="1"/>
  <c r="V76" i="2"/>
  <c r="Y76" i="2" s="1"/>
  <c r="V77" i="2"/>
  <c r="Y77" i="2" s="1"/>
  <c r="V78" i="2"/>
  <c r="Y78" i="2" s="1"/>
  <c r="V79" i="2"/>
  <c r="Y79" i="2" s="1"/>
  <c r="V80" i="2"/>
  <c r="Y80" i="2" s="1"/>
  <c r="V81" i="2"/>
  <c r="Y81" i="2" s="1"/>
  <c r="V82" i="2"/>
  <c r="Y82" i="2" s="1"/>
  <c r="V83" i="2"/>
  <c r="Y83" i="2" s="1"/>
  <c r="V84" i="2"/>
  <c r="Y84" i="2" s="1"/>
  <c r="V85" i="2"/>
  <c r="Y85" i="2" s="1"/>
  <c r="V86" i="2"/>
  <c r="Y86" i="2" s="1"/>
  <c r="V87" i="2"/>
  <c r="Y87" i="2" s="1"/>
  <c r="V88" i="2"/>
  <c r="Y88" i="2" s="1"/>
  <c r="V89" i="2"/>
  <c r="Y89" i="2" s="1"/>
  <c r="V90" i="2"/>
  <c r="Y90" i="2" s="1"/>
  <c r="V91" i="2"/>
  <c r="Y91" i="2" s="1"/>
  <c r="V92" i="2"/>
  <c r="Y92" i="2" s="1"/>
  <c r="V93" i="2"/>
  <c r="Y93" i="2" s="1"/>
  <c r="V94" i="2"/>
  <c r="Y94" i="2" s="1"/>
  <c r="V95" i="2"/>
  <c r="Y95" i="2" s="1"/>
  <c r="V96" i="2"/>
  <c r="Y96" i="2" s="1"/>
  <c r="V97" i="2"/>
  <c r="Y97" i="2" s="1"/>
  <c r="V98" i="2"/>
  <c r="Y98" i="2" s="1"/>
  <c r="V99" i="2"/>
  <c r="Y99" i="2" s="1"/>
  <c r="V100" i="2"/>
  <c r="Y100" i="2" s="1"/>
  <c r="V101" i="2"/>
  <c r="Y101" i="2" s="1"/>
  <c r="V102" i="2"/>
  <c r="Y102" i="2" s="1"/>
  <c r="V103" i="2"/>
  <c r="Y103" i="2" s="1"/>
  <c r="V104" i="2"/>
  <c r="Y104" i="2" s="1"/>
  <c r="V105" i="2"/>
  <c r="Y105" i="2" s="1"/>
  <c r="V106" i="2"/>
  <c r="Y106" i="2" s="1"/>
  <c r="V107" i="2"/>
  <c r="Y107" i="2" s="1"/>
  <c r="V108" i="2"/>
  <c r="Y108" i="2" s="1"/>
  <c r="V109" i="2"/>
  <c r="Y109" i="2" s="1"/>
  <c r="V110" i="2"/>
  <c r="Y110" i="2" s="1"/>
  <c r="V111" i="2"/>
  <c r="Y111" i="2" s="1"/>
  <c r="V112" i="2"/>
  <c r="Y112" i="2" s="1"/>
  <c r="V113" i="2"/>
  <c r="Y113" i="2" s="1"/>
  <c r="V114" i="2"/>
  <c r="Y114" i="2" s="1"/>
  <c r="V115" i="2"/>
  <c r="Y115" i="2" s="1"/>
  <c r="V116" i="2"/>
  <c r="Y116" i="2" s="1"/>
  <c r="V117" i="2"/>
  <c r="Y117" i="2" s="1"/>
  <c r="V118" i="2"/>
  <c r="Y118" i="2" s="1"/>
  <c r="V119" i="2"/>
  <c r="Y119" i="2" s="1"/>
  <c r="V120" i="2"/>
  <c r="Y120" i="2" s="1"/>
  <c r="V121" i="2"/>
  <c r="Y121" i="2" s="1"/>
  <c r="V122" i="2"/>
  <c r="Y122" i="2" s="1"/>
  <c r="V123" i="2"/>
  <c r="Y123" i="2" s="1"/>
  <c r="V124" i="2"/>
  <c r="Y124" i="2" s="1"/>
  <c r="V125" i="2"/>
  <c r="Y125" i="2" s="1"/>
  <c r="V126" i="2"/>
  <c r="Y126" i="2" s="1"/>
  <c r="V127" i="2"/>
  <c r="Y127" i="2" s="1"/>
  <c r="V128" i="2"/>
  <c r="Y128" i="2" s="1"/>
  <c r="V129" i="2"/>
  <c r="Y129" i="2" s="1"/>
  <c r="V130" i="2"/>
  <c r="Y130" i="2" s="1"/>
  <c r="V131" i="2"/>
  <c r="Y131" i="2" s="1"/>
  <c r="V132" i="2"/>
  <c r="Y132" i="2" s="1"/>
  <c r="V133" i="2"/>
  <c r="Y133" i="2" s="1"/>
  <c r="V134" i="2"/>
  <c r="Y134" i="2" s="1"/>
  <c r="V135" i="2"/>
  <c r="Y135" i="2" s="1"/>
  <c r="V136" i="2"/>
  <c r="Y136" i="2" s="1"/>
  <c r="V137" i="2"/>
  <c r="Y137" i="2" s="1"/>
  <c r="V138" i="2"/>
  <c r="Y138" i="2" s="1"/>
  <c r="V139" i="2"/>
  <c r="Y139" i="2" s="1"/>
  <c r="V140" i="2"/>
  <c r="Y140" i="2" s="1"/>
  <c r="V141" i="2"/>
  <c r="Y141" i="2" s="1"/>
  <c r="V142" i="2"/>
  <c r="Y142" i="2" s="1"/>
  <c r="V143" i="2"/>
  <c r="Y143" i="2" s="1"/>
  <c r="V144" i="2"/>
  <c r="Y144" i="2" s="1"/>
  <c r="V145" i="2"/>
  <c r="Y145" i="2" s="1"/>
  <c r="V146" i="2"/>
  <c r="Y146" i="2" s="1"/>
  <c r="V147" i="2"/>
  <c r="Y147" i="2" s="1"/>
  <c r="V148" i="2"/>
  <c r="Y148" i="2" s="1"/>
  <c r="V149" i="2"/>
  <c r="Y149" i="2" s="1"/>
  <c r="V150" i="2"/>
  <c r="Y150" i="2" s="1"/>
  <c r="V151" i="2"/>
  <c r="Y151" i="2" s="1"/>
  <c r="V152" i="2"/>
  <c r="Y152" i="2" s="1"/>
  <c r="V153" i="2"/>
  <c r="Y153" i="2" s="1"/>
  <c r="V154" i="2"/>
  <c r="Y154" i="2" s="1"/>
  <c r="V155" i="2"/>
  <c r="Y155" i="2" s="1"/>
  <c r="V156" i="2"/>
  <c r="Y156" i="2" s="1"/>
  <c r="V157" i="2"/>
  <c r="Y157" i="2" s="1"/>
  <c r="V158" i="2"/>
  <c r="Y158" i="2" s="1"/>
  <c r="V159" i="2"/>
  <c r="Y159" i="2" s="1"/>
  <c r="V160" i="2"/>
  <c r="Y160" i="2" s="1"/>
  <c r="V161" i="2"/>
  <c r="Y161" i="2" s="1"/>
  <c r="V162" i="2"/>
  <c r="Y162" i="2" s="1"/>
  <c r="V163" i="2"/>
  <c r="Y163" i="2" s="1"/>
  <c r="V164" i="2"/>
  <c r="Y164" i="2" s="1"/>
  <c r="V165" i="2"/>
  <c r="Y165" i="2" s="1"/>
  <c r="V166" i="2"/>
  <c r="Y166" i="2" s="1"/>
  <c r="V167" i="2"/>
  <c r="Y167" i="2" s="1"/>
  <c r="V168" i="2"/>
  <c r="Y168" i="2" s="1"/>
  <c r="V169" i="2"/>
  <c r="Y169" i="2" s="1"/>
  <c r="V170" i="2"/>
  <c r="Y170" i="2" s="1"/>
  <c r="V171" i="2"/>
  <c r="Y171" i="2" s="1"/>
  <c r="V172" i="2"/>
  <c r="Y172" i="2" s="1"/>
  <c r="V173" i="2"/>
  <c r="Y173" i="2" s="1"/>
  <c r="V174" i="2"/>
  <c r="Y174" i="2" s="1"/>
  <c r="V175" i="2"/>
  <c r="Y175" i="2" s="1"/>
  <c r="V176" i="2"/>
  <c r="Y176" i="2" s="1"/>
  <c r="V177" i="2"/>
  <c r="Y177" i="2" s="1"/>
  <c r="V178" i="2"/>
  <c r="Y178" i="2" s="1"/>
  <c r="V179" i="2"/>
  <c r="Y179" i="2" s="1"/>
  <c r="V180" i="2"/>
  <c r="Y180" i="2" s="1"/>
  <c r="V181" i="2"/>
  <c r="Y181" i="2" s="1"/>
  <c r="V182" i="2"/>
  <c r="Y182" i="2" s="1"/>
  <c r="V183" i="2"/>
  <c r="Y183" i="2" s="1"/>
  <c r="V184" i="2"/>
  <c r="Y184" i="2" s="1"/>
  <c r="V185" i="2"/>
  <c r="Y185" i="2" s="1"/>
  <c r="V186" i="2"/>
  <c r="Y186" i="2" s="1"/>
  <c r="V187" i="2"/>
  <c r="Y187" i="2" s="1"/>
  <c r="V188" i="2"/>
  <c r="Y188" i="2" s="1"/>
  <c r="V189" i="2"/>
  <c r="Y189" i="2" s="1"/>
  <c r="V190" i="2"/>
  <c r="Y190" i="2" s="1"/>
  <c r="V191" i="2"/>
  <c r="Y191" i="2" s="1"/>
  <c r="V192" i="2"/>
  <c r="Y192" i="2" s="1"/>
  <c r="V193" i="2"/>
  <c r="Y193" i="2" s="1"/>
  <c r="V194" i="2"/>
  <c r="Y194" i="2" s="1"/>
  <c r="V195" i="2"/>
  <c r="Y195" i="2" s="1"/>
  <c r="V196" i="2"/>
  <c r="Y196" i="2" s="1"/>
  <c r="V197" i="2"/>
  <c r="Y197" i="2" s="1"/>
  <c r="V198" i="2"/>
  <c r="Y198" i="2" s="1"/>
  <c r="V199" i="2"/>
  <c r="Y199" i="2" s="1"/>
  <c r="V200" i="2"/>
  <c r="Y200" i="2" s="1"/>
  <c r="V201" i="2"/>
  <c r="Y201" i="2" s="1"/>
  <c r="V202" i="2"/>
  <c r="Y202" i="2" s="1"/>
  <c r="V203" i="2"/>
  <c r="Y203" i="2" s="1"/>
  <c r="V204" i="2"/>
  <c r="Y204" i="2" s="1"/>
  <c r="V205" i="2"/>
  <c r="Y205" i="2" s="1"/>
  <c r="V206" i="2"/>
  <c r="Y206" i="2" s="1"/>
  <c r="V207" i="2"/>
  <c r="Y207" i="2" s="1"/>
  <c r="V208" i="2"/>
  <c r="Y208" i="2" s="1"/>
  <c r="V209" i="2"/>
  <c r="Y209" i="2" s="1"/>
  <c r="V210" i="2"/>
  <c r="Y210" i="2" s="1"/>
  <c r="V211" i="2"/>
  <c r="Y211" i="2" s="1"/>
  <c r="V212" i="2"/>
  <c r="Y212" i="2" s="1"/>
  <c r="V213" i="2"/>
  <c r="Y213" i="2" s="1"/>
  <c r="V214" i="2"/>
  <c r="Y214" i="2" s="1"/>
  <c r="V215" i="2"/>
  <c r="Y215" i="2" s="1"/>
  <c r="V216" i="2"/>
  <c r="Y216" i="2" s="1"/>
  <c r="V217" i="2"/>
  <c r="Y217" i="2" s="1"/>
  <c r="V218" i="2"/>
  <c r="Y218" i="2" s="1"/>
  <c r="V219" i="2"/>
  <c r="Y219" i="2" s="1"/>
  <c r="V220" i="2"/>
  <c r="Y220" i="2" s="1"/>
  <c r="V221" i="2"/>
  <c r="Y221" i="2" s="1"/>
  <c r="V222" i="2"/>
  <c r="Y222" i="2" s="1"/>
  <c r="V223" i="2"/>
  <c r="Y223" i="2" s="1"/>
  <c r="V224" i="2"/>
  <c r="Y224" i="2" s="1"/>
  <c r="V225" i="2"/>
  <c r="Y225" i="2" s="1"/>
  <c r="V226" i="2"/>
  <c r="Y226" i="2" s="1"/>
  <c r="V227" i="2"/>
  <c r="Y227" i="2" s="1"/>
  <c r="V228" i="2"/>
  <c r="Y228" i="2" s="1"/>
  <c r="V229" i="2"/>
  <c r="Y229" i="2" s="1"/>
  <c r="V230" i="2"/>
  <c r="Y230" i="2" s="1"/>
  <c r="V231" i="2"/>
  <c r="Y231" i="2" s="1"/>
  <c r="V232" i="2"/>
  <c r="Y232" i="2" s="1"/>
  <c r="V233" i="2"/>
  <c r="Y233" i="2" s="1"/>
  <c r="V234" i="2"/>
  <c r="Y234" i="2" s="1"/>
  <c r="V235" i="2"/>
  <c r="Y235" i="2" s="1"/>
  <c r="V236" i="2"/>
  <c r="Y236" i="2" s="1"/>
  <c r="V237" i="2"/>
  <c r="Y237" i="2" s="1"/>
  <c r="V238" i="2"/>
  <c r="Y238" i="2" s="1"/>
  <c r="V239" i="2"/>
  <c r="Y239" i="2" s="1"/>
  <c r="V240" i="2"/>
  <c r="Y240" i="2" s="1"/>
  <c r="V241" i="2"/>
  <c r="Y241" i="2" s="1"/>
  <c r="V242" i="2"/>
  <c r="Y242" i="2" s="1"/>
  <c r="V243" i="2"/>
  <c r="Y243" i="2" s="1"/>
  <c r="V244" i="2"/>
  <c r="Y244" i="2" s="1"/>
  <c r="V245" i="2"/>
  <c r="Y245" i="2" s="1"/>
  <c r="V246" i="2"/>
  <c r="Y246" i="2" s="1"/>
  <c r="V247" i="2"/>
  <c r="Y247" i="2" s="1"/>
  <c r="V248" i="2"/>
  <c r="Y248" i="2" s="1"/>
  <c r="V249" i="2"/>
  <c r="Y249" i="2" s="1"/>
  <c r="V250" i="2"/>
  <c r="Y250" i="2" s="1"/>
  <c r="V251" i="2"/>
  <c r="Y251" i="2" s="1"/>
  <c r="V252" i="2"/>
  <c r="Y252" i="2" s="1"/>
  <c r="V253" i="2"/>
  <c r="Y253" i="2" s="1"/>
  <c r="V254" i="2"/>
  <c r="Y254" i="2" s="1"/>
  <c r="V255" i="2"/>
  <c r="Y255" i="2" s="1"/>
  <c r="V256" i="2"/>
  <c r="Y256" i="2" s="1"/>
  <c r="V257" i="2"/>
  <c r="Y257" i="2" s="1"/>
  <c r="V258" i="2"/>
  <c r="Y258" i="2" s="1"/>
  <c r="V259" i="2"/>
  <c r="Y259" i="2" s="1"/>
  <c r="V260" i="2"/>
  <c r="Y260" i="2" s="1"/>
  <c r="V261" i="2"/>
  <c r="Y261" i="2" s="1"/>
  <c r="V262" i="2"/>
  <c r="Y262" i="2" s="1"/>
  <c r="V263" i="2"/>
  <c r="Y263" i="2" s="1"/>
  <c r="V264" i="2"/>
  <c r="Y264" i="2" s="1"/>
  <c r="V265" i="2"/>
  <c r="Y265" i="2" s="1"/>
  <c r="V266" i="2"/>
  <c r="Y266" i="2" s="1"/>
  <c r="V267" i="2"/>
  <c r="Y267" i="2" s="1"/>
  <c r="V268" i="2"/>
  <c r="Y268" i="2" s="1"/>
  <c r="V269" i="2"/>
  <c r="Y269" i="2" s="1"/>
  <c r="V270" i="2"/>
  <c r="Y270" i="2" s="1"/>
  <c r="V271" i="2"/>
  <c r="Y271" i="2" s="1"/>
  <c r="V272" i="2"/>
  <c r="Y272" i="2" s="1"/>
  <c r="V273" i="2"/>
  <c r="Y273" i="2" s="1"/>
  <c r="V274" i="2"/>
  <c r="Y274" i="2" s="1"/>
  <c r="V275" i="2"/>
  <c r="Y275" i="2" s="1"/>
  <c r="V276" i="2"/>
  <c r="Y276" i="2" s="1"/>
  <c r="V277" i="2"/>
  <c r="Y277" i="2" s="1"/>
  <c r="V278" i="2"/>
  <c r="Y278" i="2" s="1"/>
  <c r="V279" i="2"/>
  <c r="Y279" i="2" s="1"/>
  <c r="V280" i="2"/>
  <c r="Y280" i="2" s="1"/>
  <c r="V281" i="2"/>
  <c r="Y281" i="2" s="1"/>
  <c r="V282" i="2"/>
  <c r="Y282" i="2" s="1"/>
  <c r="V283" i="2"/>
  <c r="Y283" i="2" s="1"/>
  <c r="V284" i="2"/>
  <c r="Y284" i="2" s="1"/>
  <c r="V285" i="2"/>
  <c r="Y285" i="2" s="1"/>
  <c r="V286" i="2"/>
  <c r="Y286" i="2" s="1"/>
  <c r="V287" i="2"/>
  <c r="Y287" i="2" s="1"/>
  <c r="V288" i="2"/>
  <c r="Y288" i="2" s="1"/>
  <c r="V289" i="2"/>
  <c r="Y289" i="2" s="1"/>
  <c r="V290" i="2"/>
  <c r="Y290" i="2" s="1"/>
  <c r="V291" i="2"/>
  <c r="Y291" i="2" s="1"/>
  <c r="V292" i="2"/>
  <c r="Y292" i="2" s="1"/>
  <c r="V293" i="2"/>
  <c r="Y293" i="2" s="1"/>
  <c r="V294" i="2"/>
  <c r="Y294" i="2" s="1"/>
  <c r="V295" i="2"/>
  <c r="Y295" i="2" s="1"/>
  <c r="V296" i="2"/>
  <c r="Y296" i="2" s="1"/>
  <c r="V297" i="2"/>
  <c r="Y297" i="2" s="1"/>
  <c r="V298" i="2"/>
  <c r="Y298" i="2" s="1"/>
  <c r="V299" i="2"/>
  <c r="Y299" i="2" s="1"/>
  <c r="V300" i="2"/>
  <c r="Y300" i="2" s="1"/>
  <c r="V301" i="2"/>
  <c r="Y301" i="2" s="1"/>
  <c r="V302" i="2"/>
  <c r="Y302" i="2" s="1"/>
  <c r="V303" i="2"/>
  <c r="Y303" i="2" s="1"/>
  <c r="V304" i="2"/>
  <c r="Y304" i="2" s="1"/>
  <c r="V305" i="2"/>
  <c r="Y305" i="2" s="1"/>
  <c r="V306" i="2"/>
  <c r="V5" i="2"/>
  <c r="Y5" i="2" s="1"/>
  <c r="U6" i="2"/>
  <c r="B41" i="2"/>
  <c r="DJ4" i="2" s="1"/>
  <c r="B31" i="2"/>
  <c r="B30" i="2"/>
  <c r="DA7" i="2" l="1"/>
  <c r="DA8" i="2" s="1"/>
  <c r="DJ6" i="2"/>
  <c r="Y306" i="2"/>
  <c r="EE4" i="2"/>
  <c r="EG4" i="2" s="1"/>
  <c r="G104" i="2"/>
  <c r="CA4" i="2"/>
  <c r="CC4" i="2" s="1"/>
  <c r="J104" i="2"/>
  <c r="K104" i="2" s="1"/>
  <c r="J100" i="2"/>
  <c r="K100" i="2" s="1"/>
  <c r="J96" i="2"/>
  <c r="G102" i="2"/>
  <c r="G98" i="2"/>
  <c r="AK4" i="2"/>
  <c r="AM4" i="2" s="1"/>
  <c r="G99" i="2"/>
  <c r="G103" i="2"/>
  <c r="CV4" i="2"/>
  <c r="CW4" i="2" s="1"/>
  <c r="G101" i="2"/>
  <c r="G97" i="2"/>
  <c r="DX17" i="2"/>
  <c r="DX21" i="2"/>
  <c r="DX8" i="2"/>
  <c r="DX10" i="2"/>
  <c r="DX19" i="2"/>
  <c r="DX18" i="2"/>
  <c r="DT21" i="2"/>
  <c r="DU21" i="2" s="1" a="1"/>
  <c r="DU21" i="2" s="1"/>
  <c r="DX7" i="2"/>
  <c r="DT19" i="2"/>
  <c r="DX6" i="2"/>
  <c r="DT17" i="2"/>
  <c r="DT10" i="2"/>
  <c r="DU10" i="2" s="1" a="1"/>
  <c r="DU10" i="2" s="1"/>
  <c r="DT18" i="2"/>
  <c r="DT8" i="2"/>
  <c r="DT7" i="2"/>
  <c r="DT6" i="2"/>
  <c r="DU6" i="2" s="1" a="1"/>
  <c r="DU6" i="2" s="1"/>
  <c r="DX4" i="2"/>
  <c r="DT20" i="2"/>
  <c r="DU20" i="2" s="1" a="1"/>
  <c r="DU20" i="2" s="1"/>
  <c r="DX20" i="2"/>
  <c r="EL4" i="2"/>
  <c r="EL6" i="2"/>
  <c r="DT16" i="2"/>
  <c r="DX16" i="2"/>
  <c r="DT15" i="2"/>
  <c r="DX15" i="2"/>
  <c r="DT14" i="2"/>
  <c r="DX14" i="2"/>
  <c r="DT13" i="2"/>
  <c r="DX13" i="2"/>
  <c r="EJ6" i="2"/>
  <c r="EK6" i="2" s="1"/>
  <c r="DU4" i="2" a="1"/>
  <c r="DU4" i="2" s="1"/>
  <c r="DT11" i="2"/>
  <c r="DX11" i="2"/>
  <c r="EK5" i="2"/>
  <c r="EM5" i="2" s="1"/>
  <c r="DO23" i="2"/>
  <c r="DX22" i="2"/>
  <c r="DU22" i="2" a="1"/>
  <c r="DU22" i="2" s="1"/>
  <c r="DU5" i="2" a="1"/>
  <c r="DU5" i="2" s="1"/>
  <c r="DF6" i="2"/>
  <c r="DG5" i="2" a="1"/>
  <c r="DG5" i="2" s="1"/>
  <c r="DG4" i="2" a="1"/>
  <c r="DG4" i="2" s="1"/>
  <c r="CS5" i="2" a="1"/>
  <c r="CS5" i="2" s="1"/>
  <c r="CM7" i="2"/>
  <c r="CR6" i="2"/>
  <c r="CV6" i="2"/>
  <c r="CS4" i="2" a="1"/>
  <c r="CS4" i="2" s="1"/>
  <c r="CH4" i="2"/>
  <c r="AW5" i="2"/>
  <c r="AW6" i="2" s="1"/>
  <c r="BB6" i="2" s="1"/>
  <c r="BF4" i="2"/>
  <c r="BK6" i="2"/>
  <c r="BP6" i="2" s="1"/>
  <c r="AR4" i="2"/>
  <c r="BT4" i="2"/>
  <c r="CE4" i="2" a="1"/>
  <c r="CE4" i="2" s="1"/>
  <c r="AR6" i="2"/>
  <c r="AD4" i="2"/>
  <c r="Z6" i="2"/>
  <c r="AA6" i="2" s="1" a="1"/>
  <c r="AA6" i="2" s="1"/>
  <c r="AD6" i="2"/>
  <c r="BY7" i="2"/>
  <c r="CD6" i="2"/>
  <c r="CE5" i="2" a="1"/>
  <c r="CE5" i="2" s="1"/>
  <c r="BP4" i="2"/>
  <c r="BQ4" i="2" s="1" a="1"/>
  <c r="BQ4" i="2" s="1"/>
  <c r="BP5" i="2"/>
  <c r="BB4" i="2"/>
  <c r="BC4" i="2" s="1" a="1"/>
  <c r="BC4" i="2" s="1"/>
  <c r="AO4" i="2" a="1"/>
  <c r="AO4" i="2" s="1"/>
  <c r="AO5" i="2" a="1"/>
  <c r="AO5" i="2" s="1"/>
  <c r="AA4" i="2" a="1"/>
  <c r="AA4" i="2" s="1"/>
  <c r="AA5" i="2" a="1"/>
  <c r="AA5" i="2" s="1"/>
  <c r="AI7" i="2"/>
  <c r="U7" i="2"/>
  <c r="BA306" i="2"/>
  <c r="DC4" i="2"/>
  <c r="DE4" i="2" s="1"/>
  <c r="EC7" i="2"/>
  <c r="BO306" i="2"/>
  <c r="DC7" i="2"/>
  <c r="DE7" i="2" s="1"/>
  <c r="DC6" i="2"/>
  <c r="DE6" i="2" s="1"/>
  <c r="DS306" i="2"/>
  <c r="EG6" i="2"/>
  <c r="BM4" i="2"/>
  <c r="DE5" i="2"/>
  <c r="CO4" i="2"/>
  <c r="CQ4" i="2" s="1"/>
  <c r="DQ4" i="2"/>
  <c r="DS4" i="2" s="1"/>
  <c r="EG5" i="2"/>
  <c r="AY4" i="2"/>
  <c r="W4" i="2"/>
  <c r="AM306" i="2"/>
  <c r="CC5" i="2"/>
  <c r="CQ306" i="2"/>
  <c r="CA6" i="2"/>
  <c r="CC6" i="2" s="1"/>
  <c r="CQ5" i="2"/>
  <c r="CQ6" i="2"/>
  <c r="DC8" i="2" l="1"/>
  <c r="DE8" i="2" s="1"/>
  <c r="DJ8" i="2"/>
  <c r="DF7" i="2"/>
  <c r="DG7" i="2" s="1" a="1"/>
  <c r="DG7" i="2" s="1"/>
  <c r="DJ7" i="2"/>
  <c r="D25" i="7" a="1"/>
  <c r="D25" i="7" s="1"/>
  <c r="D25" i="5" a="1"/>
  <c r="D25" i="5" s="1"/>
  <c r="K96" i="2"/>
  <c r="D28" i="7" s="1" a="1"/>
  <c r="D28" i="7" s="1"/>
  <c r="D27" i="5" a="1"/>
  <c r="D27" i="5" s="1"/>
  <c r="D27" i="7" a="1"/>
  <c r="D27" i="7" s="1"/>
  <c r="O96" i="2"/>
  <c r="M96" i="2"/>
  <c r="M100" i="2"/>
  <c r="O100" i="2"/>
  <c r="R100" i="2" s="1"/>
  <c r="O104" i="2"/>
  <c r="R104" i="2" s="1"/>
  <c r="M104" i="2"/>
  <c r="N104" i="2" s="1"/>
  <c r="EM4" i="2"/>
  <c r="DY4" i="2"/>
  <c r="DK4" i="2"/>
  <c r="CI4" i="2"/>
  <c r="BU4" i="2"/>
  <c r="BG4" i="2"/>
  <c r="AE4" i="2"/>
  <c r="AS4" i="2"/>
  <c r="DU16" i="2" a="1"/>
  <c r="DU16" i="2" s="1"/>
  <c r="DU17" i="2" a="1"/>
  <c r="DU17" i="2" s="1"/>
  <c r="DU11" i="2" a="1"/>
  <c r="DU11" i="2" s="1"/>
  <c r="EM6" i="2"/>
  <c r="DU8" i="2" a="1"/>
  <c r="DU8" i="2" s="1"/>
  <c r="DU19" i="2" a="1"/>
  <c r="DU19" i="2" s="1"/>
  <c r="DU18" i="2" a="1"/>
  <c r="DU18" i="2" s="1"/>
  <c r="DU7" i="2" a="1"/>
  <c r="DU7" i="2" s="1"/>
  <c r="EJ7" i="2"/>
  <c r="EK7" i="2" s="1"/>
  <c r="EL7" i="2"/>
  <c r="DU13" i="2" a="1"/>
  <c r="DU13" i="2" s="1"/>
  <c r="DU15" i="2" a="1"/>
  <c r="DU15" i="2" s="1"/>
  <c r="DU14" i="2" a="1"/>
  <c r="DU14" i="2" s="1"/>
  <c r="DO24" i="2"/>
  <c r="DT23" i="2"/>
  <c r="DX23" i="2"/>
  <c r="BQ6" i="2" a="1"/>
  <c r="BQ6" i="2" s="1"/>
  <c r="BC6" i="2" a="1"/>
  <c r="BC6" i="2" s="1"/>
  <c r="DG6" i="2" a="1"/>
  <c r="DG6" i="2" s="1"/>
  <c r="DA10" i="2"/>
  <c r="DJ10" i="2" s="1"/>
  <c r="DF8" i="2"/>
  <c r="CS6" i="2" a="1"/>
  <c r="CS6" i="2" s="1"/>
  <c r="CM8" i="2"/>
  <c r="CV7" i="2"/>
  <c r="CR7" i="2"/>
  <c r="BF5" i="2"/>
  <c r="BB5" i="2"/>
  <c r="CA7" i="2"/>
  <c r="CC7" i="2" s="1"/>
  <c r="CH7" i="2"/>
  <c r="BK7" i="2"/>
  <c r="BT6" i="2"/>
  <c r="AW7" i="2"/>
  <c r="BF6" i="2"/>
  <c r="AN7" i="2"/>
  <c r="AR7" i="2"/>
  <c r="Z7" i="2"/>
  <c r="AA7" i="2" s="1" a="1"/>
  <c r="AA7" i="2" s="1"/>
  <c r="AD7" i="2"/>
  <c r="CE6" i="2" a="1"/>
  <c r="CE6" i="2" s="1"/>
  <c r="BY8" i="2"/>
  <c r="CD7" i="2"/>
  <c r="BQ5" i="2" a="1"/>
  <c r="BQ5" i="2" s="1"/>
  <c r="BO4" i="2"/>
  <c r="D103" i="2" s="1"/>
  <c r="BA4" i="2"/>
  <c r="D102" i="2" s="1"/>
  <c r="AO6" i="2" a="1"/>
  <c r="AO6" i="2" s="1"/>
  <c r="AI8" i="2"/>
  <c r="D99" i="2"/>
  <c r="Y4" i="2"/>
  <c r="D98" i="2" s="1"/>
  <c r="U8" i="2"/>
  <c r="D101" i="2"/>
  <c r="EE7" i="2"/>
  <c r="EG7" i="2" s="1"/>
  <c r="EC8" i="2"/>
  <c r="D97" i="2"/>
  <c r="N96" i="2" l="1"/>
  <c r="D29" i="5" s="1" a="1"/>
  <c r="D29" i="5" s="1"/>
  <c r="D28" i="5" a="1"/>
  <c r="D28" i="5" s="1"/>
  <c r="R96" i="2"/>
  <c r="D30" i="5" a="1"/>
  <c r="D30" i="5" s="1"/>
  <c r="Q104" i="2"/>
  <c r="P104" i="2"/>
  <c r="P100" i="2"/>
  <c r="Q100" i="2"/>
  <c r="N100" i="2"/>
  <c r="Q96" i="2"/>
  <c r="B41" i="5" s="1" a="1"/>
  <c r="B41" i="5" s="1"/>
  <c r="P96" i="2"/>
  <c r="D31" i="5" s="1" a="1"/>
  <c r="D31" i="5" s="1"/>
  <c r="L104" i="2"/>
  <c r="L98" i="2"/>
  <c r="L102" i="2"/>
  <c r="L97" i="2"/>
  <c r="L100" i="2"/>
  <c r="L99" i="2"/>
  <c r="L101" i="2"/>
  <c r="T99" i="2"/>
  <c r="T97" i="2"/>
  <c r="S101" i="2"/>
  <c r="S100" i="2"/>
  <c r="T98" i="2"/>
  <c r="S104" i="2"/>
  <c r="L96" i="2"/>
  <c r="S103" i="2"/>
  <c r="S102" i="2"/>
  <c r="T102" i="2"/>
  <c r="T96" i="2"/>
  <c r="S99" i="2"/>
  <c r="S98" i="2"/>
  <c r="S96" i="2"/>
  <c r="T103" i="2"/>
  <c r="T104" i="2"/>
  <c r="S97" i="2"/>
  <c r="T101" i="2"/>
  <c r="T100" i="2"/>
  <c r="L103" i="2"/>
  <c r="EM7" i="2"/>
  <c r="EJ8" i="2"/>
  <c r="EK8" i="2" s="1"/>
  <c r="EL8" i="2"/>
  <c r="DU23" i="2" a="1"/>
  <c r="DU23" i="2" s="1"/>
  <c r="DO25" i="2"/>
  <c r="DT24" i="2"/>
  <c r="DX24" i="2"/>
  <c r="BC5" i="2" a="1"/>
  <c r="BC5" i="2" s="1"/>
  <c r="DG8" i="2" a="1"/>
  <c r="DG8" i="2" s="1"/>
  <c r="DA11" i="2"/>
  <c r="DJ11" i="2" s="1"/>
  <c r="DF10" i="2"/>
  <c r="DC10" i="2"/>
  <c r="DE10" i="2" s="1"/>
  <c r="CM10" i="2"/>
  <c r="CV8" i="2"/>
  <c r="CR8" i="2"/>
  <c r="CS7" i="2" a="1"/>
  <c r="CS7" i="2" s="1"/>
  <c r="CH8" i="2"/>
  <c r="BK8" i="2"/>
  <c r="BT7" i="2"/>
  <c r="BP7" i="2"/>
  <c r="AW8" i="2"/>
  <c r="BF7" i="2"/>
  <c r="BB7" i="2"/>
  <c r="AN8" i="2"/>
  <c r="AR8" i="2"/>
  <c r="Z8" i="2"/>
  <c r="AA8" i="2" s="1" a="1"/>
  <c r="AA8" i="2" s="1"/>
  <c r="AD8" i="2"/>
  <c r="CE7" i="2" a="1"/>
  <c r="CE7" i="2" s="1"/>
  <c r="BY10" i="2"/>
  <c r="CD8" i="2"/>
  <c r="CA8" i="2"/>
  <c r="CC8" i="2" s="1"/>
  <c r="AO7" i="2" a="1"/>
  <c r="AO7" i="2" s="1"/>
  <c r="AI10" i="2"/>
  <c r="U10" i="2"/>
  <c r="EC10" i="2"/>
  <c r="EE8" i="2"/>
  <c r="EG8" i="2" s="1"/>
  <c r="B41" i="7" l="1" a="1"/>
  <c r="B41" i="7" s="1"/>
  <c r="D29" i="7" a="1"/>
  <c r="D29" i="7" s="1"/>
  <c r="B45" i="5" a="1"/>
  <c r="B45" i="5" s="1"/>
  <c r="B37" i="7" a="1"/>
  <c r="B37" i="7" s="1"/>
  <c r="EM8" i="2"/>
  <c r="EJ10" i="2"/>
  <c r="EK10" i="2" s="1"/>
  <c r="EL10" i="2"/>
  <c r="DO26" i="2"/>
  <c r="DX25" i="2"/>
  <c r="DT25" i="2"/>
  <c r="DU24" i="2" a="1"/>
  <c r="DU24" i="2" s="1"/>
  <c r="BC7" i="2" a="1"/>
  <c r="BC7" i="2" s="1"/>
  <c r="DG10" i="2" a="1"/>
  <c r="DG10" i="2" s="1"/>
  <c r="BQ7" i="2" a="1"/>
  <c r="BQ7" i="2" s="1"/>
  <c r="DA13" i="2"/>
  <c r="DJ13" i="2" s="1"/>
  <c r="DF11" i="2"/>
  <c r="DC11" i="2"/>
  <c r="DE11" i="2" s="1"/>
  <c r="CM11" i="2"/>
  <c r="CR10" i="2"/>
  <c r="CV10" i="2"/>
  <c r="CS8" i="2" a="1"/>
  <c r="CS8" i="2" s="1"/>
  <c r="CH10" i="2"/>
  <c r="BK10" i="2"/>
  <c r="BT8" i="2"/>
  <c r="BP8" i="2"/>
  <c r="AW10" i="2"/>
  <c r="BF8" i="2"/>
  <c r="BB8" i="2"/>
  <c r="AN10" i="2"/>
  <c r="AR10" i="2"/>
  <c r="Z10" i="2"/>
  <c r="AA10" i="2" s="1" a="1"/>
  <c r="AA10" i="2" s="1"/>
  <c r="AD10" i="2"/>
  <c r="CE8" i="2" a="1"/>
  <c r="CE8" i="2" s="1"/>
  <c r="BY11" i="2"/>
  <c r="CD10" i="2"/>
  <c r="CA10" i="2"/>
  <c r="CC10" i="2" s="1"/>
  <c r="AO8" i="2" a="1"/>
  <c r="AO8" i="2" s="1"/>
  <c r="AI11" i="2"/>
  <c r="U11" i="2"/>
  <c r="EE10" i="2"/>
  <c r="EG10" i="2" s="1"/>
  <c r="EC11" i="2"/>
  <c r="EM10" i="2" l="1"/>
  <c r="EL11" i="2"/>
  <c r="EJ11" i="2"/>
  <c r="EK11" i="2" s="1"/>
  <c r="DU25" i="2" a="1"/>
  <c r="DU25" i="2" s="1"/>
  <c r="DO27" i="2"/>
  <c r="DT26" i="2"/>
  <c r="DX26" i="2"/>
  <c r="DG11" i="2" a="1"/>
  <c r="DG11" i="2" s="1"/>
  <c r="BC8" i="2" a="1"/>
  <c r="BC8" i="2" s="1"/>
  <c r="BQ8" i="2" a="1"/>
  <c r="BQ8" i="2" s="1"/>
  <c r="DA14" i="2"/>
  <c r="DJ14" i="2" s="1"/>
  <c r="DF13" i="2"/>
  <c r="DC13" i="2"/>
  <c r="DE13" i="2" s="1"/>
  <c r="CS10" i="2" a="1"/>
  <c r="CS10" i="2" s="1"/>
  <c r="CM13" i="2"/>
  <c r="CV11" i="2"/>
  <c r="CR11" i="2"/>
  <c r="CH11" i="2"/>
  <c r="BT10" i="2"/>
  <c r="BK11" i="2"/>
  <c r="BP10" i="2"/>
  <c r="AW11" i="2"/>
  <c r="BF10" i="2"/>
  <c r="BB10" i="2"/>
  <c r="AN11" i="2"/>
  <c r="AR11" i="2"/>
  <c r="Z11" i="2"/>
  <c r="AD11" i="2"/>
  <c r="BY13" i="2"/>
  <c r="CD11" i="2"/>
  <c r="CA11" i="2"/>
  <c r="CC11" i="2" s="1"/>
  <c r="CE10" i="2" a="1"/>
  <c r="CE10" i="2" s="1"/>
  <c r="AO10" i="2" a="1"/>
  <c r="AO10" i="2" s="1"/>
  <c r="AI13" i="2"/>
  <c r="U13" i="2"/>
  <c r="EC13" i="2"/>
  <c r="EE11" i="2"/>
  <c r="EG11" i="2" s="1"/>
  <c r="AA11" i="2" l="1" a="1"/>
  <c r="AA11" i="2" s="1"/>
  <c r="EM11" i="2"/>
  <c r="EJ13" i="2"/>
  <c r="EK13" i="2" s="1"/>
  <c r="EL13" i="2"/>
  <c r="DO28" i="2"/>
  <c r="DX27" i="2"/>
  <c r="DT27" i="2"/>
  <c r="DU26" i="2" a="1"/>
  <c r="DU26" i="2" s="1"/>
  <c r="BC10" i="2" a="1"/>
  <c r="BC10" i="2" s="1"/>
  <c r="BQ10" i="2" a="1"/>
  <c r="BQ10" i="2" s="1"/>
  <c r="DG13" i="2" a="1"/>
  <c r="DG13" i="2" s="1"/>
  <c r="DA15" i="2"/>
  <c r="DJ15" i="2" s="1"/>
  <c r="DF14" i="2"/>
  <c r="DC14" i="2"/>
  <c r="DE14" i="2" s="1"/>
  <c r="CS11" i="2" a="1"/>
  <c r="CS11" i="2" s="1"/>
  <c r="CM14" i="2"/>
  <c r="CR13" i="2"/>
  <c r="CV13" i="2"/>
  <c r="CH13" i="2"/>
  <c r="BT11" i="2"/>
  <c r="BK13" i="2"/>
  <c r="BP11" i="2"/>
  <c r="AW13" i="2"/>
  <c r="BF11" i="2"/>
  <c r="BB11" i="2"/>
  <c r="AN13" i="2"/>
  <c r="AR13" i="2"/>
  <c r="Z13" i="2"/>
  <c r="AA13" i="2" s="1" a="1"/>
  <c r="AA13" i="2" s="1"/>
  <c r="AD13" i="2"/>
  <c r="CE11" i="2" a="1"/>
  <c r="CE11" i="2" s="1"/>
  <c r="BY14" i="2"/>
  <c r="CD13" i="2"/>
  <c r="CA13" i="2"/>
  <c r="CC13" i="2" s="1"/>
  <c r="AO11" i="2" a="1"/>
  <c r="AO11" i="2" s="1"/>
  <c r="AI14" i="2"/>
  <c r="U14" i="2"/>
  <c r="EC14" i="2"/>
  <c r="EE13" i="2"/>
  <c r="EG13" i="2" s="1"/>
  <c r="CH14" i="2" l="1"/>
  <c r="EL14" i="2"/>
  <c r="EJ14" i="2"/>
  <c r="EK14" i="2" s="1"/>
  <c r="EM13" i="2"/>
  <c r="DU27" i="2" a="1"/>
  <c r="DU27" i="2" s="1"/>
  <c r="DO29" i="2"/>
  <c r="DX28" i="2"/>
  <c r="DT28" i="2"/>
  <c r="BC11" i="2" a="1"/>
  <c r="BC11" i="2" s="1"/>
  <c r="DG14" i="2" a="1"/>
  <c r="DG14" i="2" s="1"/>
  <c r="BQ11" i="2" a="1"/>
  <c r="BQ11" i="2" s="1"/>
  <c r="DA16" i="2"/>
  <c r="DJ16" i="2" s="1"/>
  <c r="DF15" i="2"/>
  <c r="DC15" i="2"/>
  <c r="DE15" i="2" s="1"/>
  <c r="CS13" i="2" a="1"/>
  <c r="CS13" i="2" s="1"/>
  <c r="CM15" i="2"/>
  <c r="CV14" i="2"/>
  <c r="CR14" i="2"/>
  <c r="BT13" i="2"/>
  <c r="BK14" i="2"/>
  <c r="BP13" i="2"/>
  <c r="AW14" i="2"/>
  <c r="BF13" i="2"/>
  <c r="BB13" i="2"/>
  <c r="AN14" i="2"/>
  <c r="AR14" i="2"/>
  <c r="Z14" i="2"/>
  <c r="AA14" i="2" s="1" a="1"/>
  <c r="AA14" i="2" s="1"/>
  <c r="AD14" i="2"/>
  <c r="CE13" i="2" a="1"/>
  <c r="CE13" i="2" s="1"/>
  <c r="BY15" i="2"/>
  <c r="CD14" i="2"/>
  <c r="CA14" i="2"/>
  <c r="CC14" i="2" s="1"/>
  <c r="AO13" i="2" a="1"/>
  <c r="AO13" i="2" s="1"/>
  <c r="AI15" i="2"/>
  <c r="U15" i="2"/>
  <c r="EC15" i="2"/>
  <c r="EE14" i="2"/>
  <c r="EG14" i="2" s="1"/>
  <c r="CH15" i="2" l="1"/>
  <c r="EM14" i="2"/>
  <c r="EL15" i="2"/>
  <c r="EJ15" i="2"/>
  <c r="EK15" i="2" s="1"/>
  <c r="DO30" i="2"/>
  <c r="DT29" i="2"/>
  <c r="DX29" i="2"/>
  <c r="DU28" i="2" a="1"/>
  <c r="DU28" i="2" s="1"/>
  <c r="BC13" i="2" a="1"/>
  <c r="BC13" i="2" s="1"/>
  <c r="BQ13" i="2" a="1"/>
  <c r="BQ13" i="2" s="1"/>
  <c r="DA17" i="2"/>
  <c r="DJ17" i="2" s="1"/>
  <c r="DF16" i="2"/>
  <c r="DC16" i="2"/>
  <c r="DE16" i="2" s="1"/>
  <c r="DG15" i="2" a="1"/>
  <c r="DG15" i="2" s="1"/>
  <c r="CM16" i="2"/>
  <c r="CV15" i="2"/>
  <c r="CR15" i="2"/>
  <c r="CS14" i="2" a="1"/>
  <c r="CS14" i="2" s="1"/>
  <c r="BT14" i="2"/>
  <c r="BP14" i="2"/>
  <c r="BK15" i="2"/>
  <c r="AW15" i="2"/>
  <c r="BF14" i="2"/>
  <c r="BB14" i="2"/>
  <c r="AN15" i="2"/>
  <c r="AR15" i="2"/>
  <c r="Z15" i="2"/>
  <c r="AD15" i="2"/>
  <c r="CE14" i="2" a="1"/>
  <c r="CE14" i="2" s="1"/>
  <c r="BY16" i="2"/>
  <c r="CD15" i="2"/>
  <c r="CA15" i="2"/>
  <c r="CC15" i="2" s="1"/>
  <c r="AO14" i="2" a="1"/>
  <c r="AO14" i="2" s="1"/>
  <c r="AI16" i="2"/>
  <c r="U16" i="2"/>
  <c r="EC16" i="2"/>
  <c r="EE15" i="2"/>
  <c r="EG15" i="2" s="1"/>
  <c r="CH16" i="2" l="1"/>
  <c r="AA15" i="2" a="1"/>
  <c r="AA15" i="2" s="1"/>
  <c r="EM15" i="2"/>
  <c r="EL16" i="2"/>
  <c r="EJ16" i="2"/>
  <c r="EK16" i="2" s="1"/>
  <c r="DU29" i="2" a="1"/>
  <c r="DU29" i="2" s="1"/>
  <c r="DO31" i="2"/>
  <c r="DT30" i="2"/>
  <c r="DX30" i="2"/>
  <c r="BQ14" i="2" a="1"/>
  <c r="BQ14" i="2" s="1"/>
  <c r="DG16" i="2" a="1"/>
  <c r="DG16" i="2" s="1"/>
  <c r="DF17" i="2"/>
  <c r="DA18" i="2"/>
  <c r="DJ18" i="2" s="1"/>
  <c r="DC17" i="2"/>
  <c r="DE17" i="2" s="1"/>
  <c r="CS15" i="2" a="1"/>
  <c r="CS15" i="2" s="1"/>
  <c r="CM17" i="2"/>
  <c r="CV16" i="2"/>
  <c r="CR16" i="2"/>
  <c r="BT15" i="2"/>
  <c r="BK16" i="2"/>
  <c r="BP15" i="2"/>
  <c r="BC14" i="2" a="1"/>
  <c r="BC14" i="2" s="1"/>
  <c r="AW16" i="2"/>
  <c r="BF15" i="2"/>
  <c r="BB15" i="2"/>
  <c r="AN16" i="2"/>
  <c r="AR16" i="2"/>
  <c r="Z16" i="2"/>
  <c r="AD16" i="2"/>
  <c r="BY17" i="2"/>
  <c r="CD16" i="2"/>
  <c r="CA16" i="2"/>
  <c r="CC16" i="2" s="1"/>
  <c r="CE15" i="2" a="1"/>
  <c r="CE15" i="2" s="1"/>
  <c r="AO15" i="2" a="1"/>
  <c r="AO15" i="2" s="1"/>
  <c r="AI17" i="2"/>
  <c r="U17" i="2"/>
  <c r="EC17" i="2"/>
  <c r="EE16" i="2"/>
  <c r="EG16" i="2" s="1"/>
  <c r="CH17" i="2" l="1"/>
  <c r="AA16" i="2" a="1"/>
  <c r="AA16" i="2" s="1"/>
  <c r="EL17" i="2"/>
  <c r="EJ17" i="2"/>
  <c r="EK17" i="2" s="1"/>
  <c r="EM16" i="2"/>
  <c r="DU30" i="2" a="1"/>
  <c r="DU30" i="2" s="1"/>
  <c r="DO32" i="2"/>
  <c r="DX31" i="2"/>
  <c r="DT31" i="2"/>
  <c r="BC15" i="2" a="1"/>
  <c r="BC15" i="2" s="1"/>
  <c r="BQ15" i="2" a="1"/>
  <c r="BQ15" i="2" s="1"/>
  <c r="DF18" i="2"/>
  <c r="DC18" i="2"/>
  <c r="DE18" i="2" s="1"/>
  <c r="DA19" i="2"/>
  <c r="DJ19" i="2" s="1"/>
  <c r="DG17" i="2" a="1"/>
  <c r="DG17" i="2" s="1"/>
  <c r="CS16" i="2" a="1"/>
  <c r="CS16" i="2" s="1"/>
  <c r="CM18" i="2"/>
  <c r="CV17" i="2"/>
  <c r="CR17" i="2"/>
  <c r="BT16" i="2"/>
  <c r="BK17" i="2"/>
  <c r="BP16" i="2"/>
  <c r="AW17" i="2"/>
  <c r="BF16" i="2"/>
  <c r="BB16" i="2"/>
  <c r="AN17" i="2"/>
  <c r="AR17" i="2"/>
  <c r="Z17" i="2"/>
  <c r="AD17" i="2"/>
  <c r="CE16" i="2" a="1"/>
  <c r="CE16" i="2" s="1"/>
  <c r="BY18" i="2"/>
  <c r="CD17" i="2"/>
  <c r="CA17" i="2"/>
  <c r="CC17" i="2" s="1"/>
  <c r="AO16" i="2" a="1"/>
  <c r="AO16" i="2" s="1"/>
  <c r="AI18" i="2"/>
  <c r="U18" i="2"/>
  <c r="EC18" i="2"/>
  <c r="EE17" i="2"/>
  <c r="EG17" i="2" s="1"/>
  <c r="CH18" i="2" l="1"/>
  <c r="AA17" i="2" a="1"/>
  <c r="AA17" i="2" s="1"/>
  <c r="EM17" i="2"/>
  <c r="EC19" i="2"/>
  <c r="EC20" i="2" s="1"/>
  <c r="EL18" i="2"/>
  <c r="EJ18" i="2"/>
  <c r="EK18" i="2" s="1"/>
  <c r="DO33" i="2"/>
  <c r="DX32" i="2"/>
  <c r="DT32" i="2"/>
  <c r="DU31" i="2" a="1"/>
  <c r="DU31" i="2" s="1"/>
  <c r="DG18" i="2" a="1"/>
  <c r="DG18" i="2" s="1"/>
  <c r="BQ16" i="2" a="1"/>
  <c r="BQ16" i="2" s="1"/>
  <c r="DF19" i="2"/>
  <c r="DC19" i="2"/>
  <c r="DE19" i="2" s="1"/>
  <c r="DA20" i="2"/>
  <c r="DJ20" i="2" s="1"/>
  <c r="CS17" i="2" a="1"/>
  <c r="CS17" i="2" s="1"/>
  <c r="CM19" i="2"/>
  <c r="CR18" i="2"/>
  <c r="CV18" i="2"/>
  <c r="BT17" i="2"/>
  <c r="BK18" i="2"/>
  <c r="BP17" i="2"/>
  <c r="BC16" i="2" a="1"/>
  <c r="BC16" i="2" s="1"/>
  <c r="AW18" i="2"/>
  <c r="BF17" i="2"/>
  <c r="BB17" i="2"/>
  <c r="AN18" i="2"/>
  <c r="AR18" i="2"/>
  <c r="Z18" i="2"/>
  <c r="AA18" i="2" s="1" a="1"/>
  <c r="AA18" i="2" s="1"/>
  <c r="AD18" i="2"/>
  <c r="CE17" i="2" a="1"/>
  <c r="CE17" i="2" s="1"/>
  <c r="BY19" i="2"/>
  <c r="CD18" i="2"/>
  <c r="CA18" i="2"/>
  <c r="CC18" i="2" s="1"/>
  <c r="AO17" i="2" a="1"/>
  <c r="AO17" i="2" s="1"/>
  <c r="AI19" i="2"/>
  <c r="U19" i="2"/>
  <c r="CH19" i="2" l="1"/>
  <c r="EE19" i="2"/>
  <c r="EG19" i="2" s="1"/>
  <c r="EL20" i="2"/>
  <c r="EJ20" i="2"/>
  <c r="EK20" i="2" s="1"/>
  <c r="EM18" i="2"/>
  <c r="EL19" i="2"/>
  <c r="EJ19" i="2"/>
  <c r="EK19" i="2" s="1"/>
  <c r="DU32" i="2" a="1"/>
  <c r="DU32" i="2" s="1"/>
  <c r="DO34" i="2"/>
  <c r="DX33" i="2"/>
  <c r="DT33" i="2"/>
  <c r="BC17" i="2" a="1"/>
  <c r="BC17" i="2" s="1"/>
  <c r="BQ17" i="2" a="1"/>
  <c r="BQ17" i="2" s="1"/>
  <c r="DF20" i="2"/>
  <c r="DA21" i="2"/>
  <c r="DJ21" i="2" s="1"/>
  <c r="DC20" i="2"/>
  <c r="DE20" i="2" s="1"/>
  <c r="DG19" i="2" a="1"/>
  <c r="DG19" i="2" s="1"/>
  <c r="CS18" i="2" a="1"/>
  <c r="CS18" i="2" s="1"/>
  <c r="CM20" i="2"/>
  <c r="CV19" i="2"/>
  <c r="CR19" i="2"/>
  <c r="BT18" i="2"/>
  <c r="BP18" i="2"/>
  <c r="BK19" i="2"/>
  <c r="AW19" i="2"/>
  <c r="BF18" i="2"/>
  <c r="BB18" i="2"/>
  <c r="AN19" i="2"/>
  <c r="AR19" i="2"/>
  <c r="Z19" i="2"/>
  <c r="AD19" i="2"/>
  <c r="CE18" i="2" a="1"/>
  <c r="CE18" i="2" s="1"/>
  <c r="BY20" i="2"/>
  <c r="CD19" i="2"/>
  <c r="CA19" i="2"/>
  <c r="CC19" i="2" s="1"/>
  <c r="AO18" i="2" a="1"/>
  <c r="AO18" i="2" s="1"/>
  <c r="AI20" i="2"/>
  <c r="U20" i="2"/>
  <c r="EC21" i="2"/>
  <c r="EE20" i="2"/>
  <c r="EG20" i="2" s="1"/>
  <c r="CH20" i="2" l="1"/>
  <c r="AA19" i="2" a="1"/>
  <c r="AA19" i="2" s="1"/>
  <c r="EM20" i="2"/>
  <c r="EM19" i="2"/>
  <c r="EJ21" i="2"/>
  <c r="EK21" i="2" s="1"/>
  <c r="EL21" i="2"/>
  <c r="DO35" i="2"/>
  <c r="DT34" i="2"/>
  <c r="DX34" i="2"/>
  <c r="DU33" i="2" a="1"/>
  <c r="DU33" i="2" s="1"/>
  <c r="BC18" i="2" a="1"/>
  <c r="BC18" i="2" s="1"/>
  <c r="BQ18" i="2" a="1"/>
  <c r="BQ18" i="2" s="1"/>
  <c r="DG20" i="2" a="1"/>
  <c r="DG20" i="2" s="1"/>
  <c r="DF21" i="2"/>
  <c r="DC21" i="2"/>
  <c r="DE21" i="2" s="1"/>
  <c r="DA22" i="2"/>
  <c r="DJ22" i="2" s="1"/>
  <c r="CS19" i="2" a="1"/>
  <c r="CS19" i="2" s="1"/>
  <c r="CM21" i="2"/>
  <c r="CR20" i="2"/>
  <c r="CV20" i="2"/>
  <c r="BT19" i="2"/>
  <c r="BK20" i="2"/>
  <c r="BP19" i="2"/>
  <c r="AW20" i="2"/>
  <c r="BF19" i="2"/>
  <c r="BB19" i="2"/>
  <c r="AN20" i="2"/>
  <c r="AR20" i="2"/>
  <c r="Z20" i="2"/>
  <c r="AD20" i="2"/>
  <c r="CE19" i="2" a="1"/>
  <c r="CE19" i="2" s="1"/>
  <c r="BY21" i="2"/>
  <c r="CD20" i="2"/>
  <c r="CA20" i="2"/>
  <c r="CC20" i="2" s="1"/>
  <c r="AO19" i="2" a="1"/>
  <c r="AO19" i="2" s="1"/>
  <c r="AI21" i="2"/>
  <c r="U21" i="2"/>
  <c r="EC22" i="2"/>
  <c r="EE21" i="2"/>
  <c r="EG21" i="2" s="1"/>
  <c r="AA20" i="2" l="1" a="1"/>
  <c r="AA20" i="2" s="1"/>
  <c r="EM21" i="2"/>
  <c r="EJ22" i="2"/>
  <c r="EK22" i="2" s="1"/>
  <c r="EL22" i="2"/>
  <c r="DU34" i="2" a="1"/>
  <c r="DU34" i="2" s="1"/>
  <c r="DO36" i="2"/>
  <c r="DX35" i="2"/>
  <c r="DT35" i="2"/>
  <c r="BQ19" i="2" a="1"/>
  <c r="BQ19" i="2" s="1"/>
  <c r="DF22" i="2"/>
  <c r="DC22" i="2"/>
  <c r="DE22" i="2" s="1"/>
  <c r="DA23" i="2"/>
  <c r="DJ23" i="2" s="1"/>
  <c r="DG21" i="2" a="1"/>
  <c r="DG21" i="2" s="1"/>
  <c r="CM22" i="2"/>
  <c r="CR21" i="2"/>
  <c r="CV21" i="2"/>
  <c r="CS20" i="2" a="1"/>
  <c r="CS20" i="2" s="1"/>
  <c r="CH21" i="2"/>
  <c r="BT20" i="2"/>
  <c r="BP20" i="2"/>
  <c r="BK21" i="2"/>
  <c r="BC19" i="2" a="1"/>
  <c r="BC19" i="2" s="1"/>
  <c r="AW21" i="2"/>
  <c r="BF20" i="2"/>
  <c r="BB20" i="2"/>
  <c r="AN21" i="2"/>
  <c r="AR21" i="2"/>
  <c r="Z21" i="2"/>
  <c r="AA21" i="2" s="1" a="1"/>
  <c r="AA21" i="2" s="1"/>
  <c r="AD21" i="2"/>
  <c r="CD21" i="2"/>
  <c r="BY22" i="2"/>
  <c r="CA21" i="2"/>
  <c r="CC21" i="2" s="1"/>
  <c r="CE20" i="2" a="1"/>
  <c r="CE20" i="2" s="1"/>
  <c r="AO20" i="2" a="1"/>
  <c r="AO20" i="2" s="1"/>
  <c r="AI22" i="2"/>
  <c r="U22" i="2"/>
  <c r="EC23" i="2"/>
  <c r="EE22" i="2"/>
  <c r="EG22" i="2" s="1"/>
  <c r="DU35" i="2" l="1" a="1"/>
  <c r="DU35" i="2" s="1"/>
  <c r="DO37" i="2"/>
  <c r="DX36" i="2"/>
  <c r="DT36" i="2"/>
  <c r="EJ23" i="2"/>
  <c r="EK23" i="2" s="1"/>
  <c r="EL23" i="2"/>
  <c r="EM22" i="2"/>
  <c r="BQ20" i="2" a="1"/>
  <c r="BQ20" i="2" s="1"/>
  <c r="DF23" i="2"/>
  <c r="DA24" i="2"/>
  <c r="DJ24" i="2" s="1"/>
  <c r="DC23" i="2"/>
  <c r="DE23" i="2" s="1"/>
  <c r="DG22" i="2" a="1"/>
  <c r="DG22" i="2" s="1"/>
  <c r="CS21" i="2" a="1"/>
  <c r="CS21" i="2" s="1"/>
  <c r="CM23" i="2"/>
  <c r="CR22" i="2"/>
  <c r="CV22" i="2"/>
  <c r="CH22" i="2"/>
  <c r="BT21" i="2"/>
  <c r="BK22" i="2"/>
  <c r="BP21" i="2"/>
  <c r="BC20" i="2" a="1"/>
  <c r="BC20" i="2" s="1"/>
  <c r="AW22" i="2"/>
  <c r="BF21" i="2"/>
  <c r="BB21" i="2"/>
  <c r="AN22" i="2"/>
  <c r="AR22" i="2"/>
  <c r="Z22" i="2"/>
  <c r="AA22" i="2" s="1" a="1"/>
  <c r="AA22" i="2" s="1"/>
  <c r="AD22" i="2"/>
  <c r="CD22" i="2"/>
  <c r="BY23" i="2"/>
  <c r="CA22" i="2"/>
  <c r="CC22" i="2" s="1"/>
  <c r="CE21" i="2" a="1"/>
  <c r="CE21" i="2" s="1"/>
  <c r="AO21" i="2" a="1"/>
  <c r="AO21" i="2" s="1"/>
  <c r="AI23" i="2"/>
  <c r="U23" i="2"/>
  <c r="EC24" i="2"/>
  <c r="EE23" i="2"/>
  <c r="EG23" i="2" s="1"/>
  <c r="EM23" i="2" l="1"/>
  <c r="DU36" i="2" a="1"/>
  <c r="DU36" i="2" s="1"/>
  <c r="EL24" i="2"/>
  <c r="EJ24" i="2"/>
  <c r="EK24" i="2" s="1"/>
  <c r="DO38" i="2"/>
  <c r="DT37" i="2"/>
  <c r="DX37" i="2"/>
  <c r="BC21" i="2" a="1"/>
  <c r="BC21" i="2" s="1"/>
  <c r="DG23" i="2" a="1"/>
  <c r="DG23" i="2" s="1"/>
  <c r="BQ21" i="2" a="1"/>
  <c r="BQ21" i="2" s="1"/>
  <c r="DF24" i="2"/>
  <c r="DA25" i="2"/>
  <c r="DJ25" i="2" s="1"/>
  <c r="DC24" i="2"/>
  <c r="DE24" i="2" s="1"/>
  <c r="CS22" i="2" a="1"/>
  <c r="CS22" i="2" s="1"/>
  <c r="CM24" i="2"/>
  <c r="CV23" i="2"/>
  <c r="CR23" i="2"/>
  <c r="CH23" i="2"/>
  <c r="BT22" i="2"/>
  <c r="BK23" i="2"/>
  <c r="BP22" i="2"/>
  <c r="AW23" i="2"/>
  <c r="BF22" i="2"/>
  <c r="BB22" i="2"/>
  <c r="AN23" i="2"/>
  <c r="AR23" i="2"/>
  <c r="Z23" i="2"/>
  <c r="AD23" i="2"/>
  <c r="CD23" i="2"/>
  <c r="CA23" i="2"/>
  <c r="CC23" i="2" s="1"/>
  <c r="BY24" i="2"/>
  <c r="CE22" i="2" a="1"/>
  <c r="CE22" i="2" s="1"/>
  <c r="AO22" i="2" a="1"/>
  <c r="AO22" i="2" s="1"/>
  <c r="AI24" i="2"/>
  <c r="U24" i="2"/>
  <c r="EC25" i="2"/>
  <c r="EE24" i="2"/>
  <c r="EG24" i="2" s="1"/>
  <c r="AA23" i="2" l="1" a="1"/>
  <c r="AA23" i="2" s="1"/>
  <c r="EM24" i="2"/>
  <c r="EL25" i="2"/>
  <c r="EK25" i="2"/>
  <c r="EJ25" i="2" s="1"/>
  <c r="DU37" i="2" a="1"/>
  <c r="DU37" i="2" s="1"/>
  <c r="DO39" i="2"/>
  <c r="DT38" i="2"/>
  <c r="DX38" i="2"/>
  <c r="BQ22" i="2" a="1"/>
  <c r="BQ22" i="2" s="1"/>
  <c r="DG24" i="2" a="1"/>
  <c r="DG24" i="2" s="1"/>
  <c r="BC22" i="2" a="1"/>
  <c r="BC22" i="2" s="1"/>
  <c r="DF25" i="2"/>
  <c r="DC25" i="2"/>
  <c r="DE25" i="2" s="1"/>
  <c r="DA26" i="2"/>
  <c r="DJ26" i="2" s="1"/>
  <c r="CS23" i="2" a="1"/>
  <c r="CS23" i="2" s="1"/>
  <c r="CM25" i="2"/>
  <c r="CV24" i="2"/>
  <c r="CR24" i="2"/>
  <c r="CH24" i="2"/>
  <c r="BT23" i="2"/>
  <c r="BK24" i="2"/>
  <c r="BP23" i="2"/>
  <c r="AW24" i="2"/>
  <c r="BF23" i="2"/>
  <c r="BB23" i="2"/>
  <c r="AN24" i="2"/>
  <c r="AR24" i="2"/>
  <c r="Z24" i="2"/>
  <c r="AD24" i="2"/>
  <c r="CD24" i="2"/>
  <c r="BY25" i="2"/>
  <c r="CA24" i="2"/>
  <c r="CC24" i="2" s="1"/>
  <c r="CE23" i="2" a="1"/>
  <c r="CE23" i="2" s="1"/>
  <c r="AO23" i="2" a="1"/>
  <c r="AO23" i="2" s="1"/>
  <c r="AI25" i="2"/>
  <c r="U25" i="2"/>
  <c r="EC26" i="2"/>
  <c r="EE25" i="2"/>
  <c r="EG25" i="2" s="1"/>
  <c r="AA24" i="2" l="1" a="1"/>
  <c r="AA24" i="2" s="1"/>
  <c r="DU38" i="2" a="1"/>
  <c r="DU38" i="2" s="1"/>
  <c r="DO40" i="2"/>
  <c r="DX39" i="2"/>
  <c r="DT39" i="2"/>
  <c r="EM25" i="2"/>
  <c r="EL26" i="2"/>
  <c r="EK26" i="2"/>
  <c r="EJ26" i="2" s="1"/>
  <c r="BC23" i="2" a="1"/>
  <c r="BC23" i="2" s="1"/>
  <c r="DG25" i="2" a="1"/>
  <c r="DG25" i="2" s="1"/>
  <c r="BQ23" i="2" a="1"/>
  <c r="BQ23" i="2" s="1"/>
  <c r="DF26" i="2"/>
  <c r="DC26" i="2"/>
  <c r="DE26" i="2" s="1"/>
  <c r="DA27" i="2"/>
  <c r="DJ27" i="2" s="1"/>
  <c r="CS24" i="2" a="1"/>
  <c r="CS24" i="2" s="1"/>
  <c r="CM26" i="2"/>
  <c r="CR25" i="2"/>
  <c r="CV25" i="2"/>
  <c r="CH25" i="2"/>
  <c r="BT24" i="2"/>
  <c r="BK25" i="2"/>
  <c r="BP24" i="2"/>
  <c r="AW25" i="2"/>
  <c r="BF24" i="2"/>
  <c r="BB24" i="2"/>
  <c r="AN25" i="2"/>
  <c r="AR25" i="2"/>
  <c r="Z25" i="2"/>
  <c r="AA25" i="2" s="1" a="1"/>
  <c r="AA25" i="2" s="1"/>
  <c r="AD25" i="2"/>
  <c r="CD25" i="2"/>
  <c r="BY26" i="2"/>
  <c r="CA25" i="2"/>
  <c r="CC25" i="2" s="1"/>
  <c r="CE24" i="2" a="1"/>
  <c r="CE24" i="2" s="1"/>
  <c r="AO24" i="2" a="1"/>
  <c r="AO24" i="2" s="1"/>
  <c r="AI26" i="2"/>
  <c r="U26" i="2"/>
  <c r="EC27" i="2"/>
  <c r="EE26" i="2"/>
  <c r="EG26" i="2" s="1"/>
  <c r="EK27" i="2" l="1"/>
  <c r="EJ27" i="2" s="1"/>
  <c r="EL27" i="2"/>
  <c r="DO41" i="2"/>
  <c r="DX40" i="2"/>
  <c r="DT40" i="2"/>
  <c r="EM26" i="2"/>
  <c r="DU39" i="2" a="1"/>
  <c r="DU39" i="2" s="1"/>
  <c r="BC24" i="2" a="1"/>
  <c r="BC24" i="2" s="1"/>
  <c r="DG26" i="2" a="1"/>
  <c r="DG26" i="2" s="1"/>
  <c r="BQ24" i="2" a="1"/>
  <c r="BQ24" i="2" s="1"/>
  <c r="DF27" i="2"/>
  <c r="DA28" i="2"/>
  <c r="DJ28" i="2" s="1"/>
  <c r="DC27" i="2"/>
  <c r="DE27" i="2" s="1"/>
  <c r="CM27" i="2"/>
  <c r="CV26" i="2"/>
  <c r="CR26" i="2"/>
  <c r="CS25" i="2" a="1"/>
  <c r="CS25" i="2" s="1"/>
  <c r="CH26" i="2"/>
  <c r="BT25" i="2"/>
  <c r="BK26" i="2"/>
  <c r="BP25" i="2"/>
  <c r="AW26" i="2"/>
  <c r="BF25" i="2"/>
  <c r="BB25" i="2"/>
  <c r="AN26" i="2"/>
  <c r="AR26" i="2"/>
  <c r="Z26" i="2"/>
  <c r="AA26" i="2" s="1" a="1"/>
  <c r="AA26" i="2" s="1"/>
  <c r="AD26" i="2"/>
  <c r="CD26" i="2"/>
  <c r="CA26" i="2"/>
  <c r="CC26" i="2" s="1"/>
  <c r="BY27" i="2"/>
  <c r="CE25" i="2" a="1"/>
  <c r="CE25" i="2" s="1"/>
  <c r="AO25" i="2" a="1"/>
  <c r="AO25" i="2" s="1"/>
  <c r="AI27" i="2"/>
  <c r="U27" i="2"/>
  <c r="EC28" i="2"/>
  <c r="EE27" i="2"/>
  <c r="EG27" i="2" s="1"/>
  <c r="EM27" i="2" l="1"/>
  <c r="DU40" i="2" a="1"/>
  <c r="DU40" i="2" s="1"/>
  <c r="DO42" i="2"/>
  <c r="DX41" i="2"/>
  <c r="DT41" i="2"/>
  <c r="EK28" i="2"/>
  <c r="EJ28" i="2" s="1"/>
  <c r="EL28" i="2"/>
  <c r="BC25" i="2" a="1"/>
  <c r="BC25" i="2" s="1"/>
  <c r="BQ25" i="2" a="1"/>
  <c r="BQ25" i="2" s="1"/>
  <c r="DF28" i="2"/>
  <c r="DC28" i="2"/>
  <c r="DE28" i="2" s="1"/>
  <c r="DA29" i="2"/>
  <c r="DJ29" i="2" s="1"/>
  <c r="DG27" i="2" a="1"/>
  <c r="DG27" i="2" s="1"/>
  <c r="CS26" i="2" a="1"/>
  <c r="CS26" i="2" s="1"/>
  <c r="CM28" i="2"/>
  <c r="CR27" i="2"/>
  <c r="CV27" i="2"/>
  <c r="CH27" i="2"/>
  <c r="BT26" i="2"/>
  <c r="BP26" i="2"/>
  <c r="BK27" i="2"/>
  <c r="AW27" i="2"/>
  <c r="BF26" i="2"/>
  <c r="BB26" i="2"/>
  <c r="AN27" i="2"/>
  <c r="AR27" i="2"/>
  <c r="Z27" i="2"/>
  <c r="AD27" i="2"/>
  <c r="CD27" i="2"/>
  <c r="BY28" i="2"/>
  <c r="CA27" i="2"/>
  <c r="CC27" i="2" s="1"/>
  <c r="CE26" i="2" a="1"/>
  <c r="CE26" i="2" s="1"/>
  <c r="AO26" i="2" a="1"/>
  <c r="AO26" i="2" s="1"/>
  <c r="AI28" i="2"/>
  <c r="U28" i="2"/>
  <c r="EC29" i="2"/>
  <c r="EE28" i="2"/>
  <c r="EG28" i="2" s="1"/>
  <c r="CH28" i="2" l="1"/>
  <c r="AA27" i="2" a="1"/>
  <c r="AA27" i="2" s="1"/>
  <c r="DU41" i="2" a="1"/>
  <c r="DU41" i="2" s="1"/>
  <c r="EM28" i="2"/>
  <c r="EL29" i="2"/>
  <c r="EK29" i="2"/>
  <c r="DO43" i="2"/>
  <c r="DX42" i="2"/>
  <c r="DT42" i="2"/>
  <c r="BC26" i="2" a="1"/>
  <c r="BC26" i="2" s="1"/>
  <c r="BQ26" i="2" a="1"/>
  <c r="BQ26" i="2" s="1"/>
  <c r="DF29" i="2"/>
  <c r="DA30" i="2"/>
  <c r="DJ30" i="2" s="1"/>
  <c r="DC29" i="2"/>
  <c r="DE29" i="2" s="1"/>
  <c r="DG28" i="2" a="1"/>
  <c r="DG28" i="2" s="1"/>
  <c r="CS27" i="2" a="1"/>
  <c r="CS27" i="2" s="1"/>
  <c r="CM29" i="2"/>
  <c r="CV28" i="2"/>
  <c r="CR28" i="2"/>
  <c r="BT27" i="2"/>
  <c r="BK28" i="2"/>
  <c r="BP27" i="2"/>
  <c r="AW28" i="2"/>
  <c r="BF27" i="2"/>
  <c r="BB27" i="2"/>
  <c r="AN28" i="2"/>
  <c r="AR28" i="2"/>
  <c r="Z28" i="2"/>
  <c r="AD28" i="2"/>
  <c r="CD28" i="2"/>
  <c r="BY29" i="2"/>
  <c r="CA28" i="2"/>
  <c r="CC28" i="2" s="1"/>
  <c r="CE27" i="2" a="1"/>
  <c r="CE27" i="2" s="1"/>
  <c r="AO27" i="2" a="1"/>
  <c r="AO27" i="2" s="1"/>
  <c r="AI29" i="2"/>
  <c r="U29" i="2"/>
  <c r="EC30" i="2"/>
  <c r="EE29" i="2"/>
  <c r="EG29" i="2" s="1"/>
  <c r="CH29" i="2" l="1"/>
  <c r="AA28" i="2" a="1"/>
  <c r="AA28" i="2" s="1"/>
  <c r="EM29" i="2"/>
  <c r="DU42" i="2" a="1"/>
  <c r="DU42" i="2" s="1"/>
  <c r="DO44" i="2"/>
  <c r="DT43" i="2"/>
  <c r="DX43" i="2"/>
  <c r="EL30" i="2"/>
  <c r="EK30" i="2"/>
  <c r="EJ29" i="2"/>
  <c r="BC27" i="2" a="1"/>
  <c r="BC27" i="2" s="1"/>
  <c r="BQ27" i="2" a="1"/>
  <c r="BQ27" i="2" s="1"/>
  <c r="DF30" i="2"/>
  <c r="DA31" i="2"/>
  <c r="DJ31" i="2" s="1"/>
  <c r="DC30" i="2"/>
  <c r="DE30" i="2" s="1"/>
  <c r="DG29" i="2" a="1"/>
  <c r="DG29" i="2" s="1"/>
  <c r="CS28" i="2" a="1"/>
  <c r="CS28" i="2" s="1"/>
  <c r="CM30" i="2"/>
  <c r="CV29" i="2"/>
  <c r="CR29" i="2"/>
  <c r="BT28" i="2"/>
  <c r="BK29" i="2"/>
  <c r="BP28" i="2"/>
  <c r="AW29" i="2"/>
  <c r="BF28" i="2"/>
  <c r="BB28" i="2"/>
  <c r="AN29" i="2"/>
  <c r="AR29" i="2"/>
  <c r="Z29" i="2"/>
  <c r="AA29" i="2" s="1" a="1"/>
  <c r="AA29" i="2" s="1"/>
  <c r="AD29" i="2"/>
  <c r="CE28" i="2" a="1"/>
  <c r="CE28" i="2" s="1"/>
  <c r="CD29" i="2"/>
  <c r="CA29" i="2"/>
  <c r="CC29" i="2" s="1"/>
  <c r="BY30" i="2"/>
  <c r="AO28" i="2" a="1"/>
  <c r="AO28" i="2" s="1"/>
  <c r="AI30" i="2"/>
  <c r="U30" i="2"/>
  <c r="EC31" i="2"/>
  <c r="EE30" i="2"/>
  <c r="EG30" i="2" s="1"/>
  <c r="CH30" i="2" l="1"/>
  <c r="EM30" i="2"/>
  <c r="EJ30" i="2"/>
  <c r="DU43" i="2" a="1"/>
  <c r="DU43" i="2" s="1"/>
  <c r="EL31" i="2"/>
  <c r="EK31" i="2"/>
  <c r="DO45" i="2"/>
  <c r="DT44" i="2"/>
  <c r="DX44" i="2"/>
  <c r="BQ28" i="2" a="1"/>
  <c r="BQ28" i="2" s="1"/>
  <c r="DF31" i="2"/>
  <c r="DA32" i="2"/>
  <c r="DJ32" i="2" s="1"/>
  <c r="DC31" i="2"/>
  <c r="DE31" i="2" s="1"/>
  <c r="DG30" i="2" a="1"/>
  <c r="DG30" i="2" s="1"/>
  <c r="CM31" i="2"/>
  <c r="CV30" i="2"/>
  <c r="CR30" i="2"/>
  <c r="CS29" i="2" a="1"/>
  <c r="CS29" i="2" s="1"/>
  <c r="BT29" i="2"/>
  <c r="BP29" i="2"/>
  <c r="BK30" i="2"/>
  <c r="BC28" i="2" a="1"/>
  <c r="BC28" i="2" s="1"/>
  <c r="AW30" i="2"/>
  <c r="BF29" i="2"/>
  <c r="BB29" i="2"/>
  <c r="AN30" i="2"/>
  <c r="AR30" i="2"/>
  <c r="Z30" i="2"/>
  <c r="AD30" i="2"/>
  <c r="CD30" i="2"/>
  <c r="BY31" i="2"/>
  <c r="CA30" i="2"/>
  <c r="CC30" i="2" s="1"/>
  <c r="CE29" i="2" a="1"/>
  <c r="CE29" i="2" s="1"/>
  <c r="AO29" i="2" a="1"/>
  <c r="AO29" i="2" s="1"/>
  <c r="AI31" i="2"/>
  <c r="U31" i="2"/>
  <c r="EC32" i="2"/>
  <c r="EE31" i="2"/>
  <c r="EG31" i="2" s="1"/>
  <c r="EJ31" i="2" l="1"/>
  <c r="CH31" i="2"/>
  <c r="AA30" i="2" a="1"/>
  <c r="AA30" i="2" s="1"/>
  <c r="EM31" i="2"/>
  <c r="DO46" i="2"/>
  <c r="DX45" i="2"/>
  <c r="DT45" i="2"/>
  <c r="DU44" i="2" a="1"/>
  <c r="DU44" i="2" s="1"/>
  <c r="EL32" i="2"/>
  <c r="EK32" i="2"/>
  <c r="DG31" i="2" a="1"/>
  <c r="DG31" i="2" s="1"/>
  <c r="BQ29" i="2" a="1"/>
  <c r="BQ29" i="2" s="1"/>
  <c r="DF32" i="2"/>
  <c r="DA33" i="2"/>
  <c r="DJ33" i="2" s="1"/>
  <c r="DC32" i="2"/>
  <c r="DE32" i="2" s="1"/>
  <c r="CS30" i="2" a="1"/>
  <c r="CS30" i="2" s="1"/>
  <c r="CM32" i="2"/>
  <c r="CV31" i="2"/>
  <c r="CR31" i="2"/>
  <c r="BT30" i="2"/>
  <c r="BP30" i="2"/>
  <c r="BK31" i="2"/>
  <c r="BC29" i="2" a="1"/>
  <c r="BC29" i="2" s="1"/>
  <c r="AW31" i="2"/>
  <c r="BF30" i="2"/>
  <c r="BB30" i="2"/>
  <c r="AN31" i="2"/>
  <c r="AR31" i="2"/>
  <c r="Z31" i="2"/>
  <c r="AD31" i="2"/>
  <c r="CE30" i="2" a="1"/>
  <c r="CE30" i="2" s="1"/>
  <c r="CD31" i="2"/>
  <c r="BY32" i="2"/>
  <c r="CA31" i="2"/>
  <c r="CC31" i="2" s="1"/>
  <c r="AO30" i="2" a="1"/>
  <c r="AO30" i="2" s="1"/>
  <c r="AI32" i="2"/>
  <c r="U32" i="2"/>
  <c r="EC33" i="2"/>
  <c r="EE32" i="2"/>
  <c r="EG32" i="2" s="1"/>
  <c r="EJ32" i="2" l="1"/>
  <c r="CH32" i="2"/>
  <c r="AA31" i="2" a="1"/>
  <c r="AA31" i="2" s="1"/>
  <c r="EM32" i="2"/>
  <c r="DU45" i="2" a="1"/>
  <c r="DU45" i="2" s="1"/>
  <c r="EL33" i="2"/>
  <c r="EK33" i="2"/>
  <c r="DO47" i="2"/>
  <c r="DX46" i="2"/>
  <c r="DT46" i="2"/>
  <c r="DG32" i="2" a="1"/>
  <c r="DG32" i="2" s="1"/>
  <c r="BQ30" i="2" a="1"/>
  <c r="BQ30" i="2" s="1"/>
  <c r="DF33" i="2"/>
  <c r="DC33" i="2"/>
  <c r="DE33" i="2" s="1"/>
  <c r="DA34" i="2"/>
  <c r="DJ34" i="2" s="1"/>
  <c r="CS31" i="2" a="1"/>
  <c r="CS31" i="2" s="1"/>
  <c r="CM33" i="2"/>
  <c r="CR32" i="2"/>
  <c r="CV32" i="2"/>
  <c r="BT31" i="2"/>
  <c r="BK32" i="2"/>
  <c r="BP31" i="2"/>
  <c r="BC30" i="2" a="1"/>
  <c r="BC30" i="2" s="1"/>
  <c r="AW32" i="2"/>
  <c r="BF31" i="2"/>
  <c r="BB31" i="2"/>
  <c r="AN32" i="2"/>
  <c r="AR32" i="2"/>
  <c r="Z32" i="2"/>
  <c r="AD32" i="2"/>
  <c r="CD32" i="2"/>
  <c r="BY33" i="2"/>
  <c r="CA32" i="2"/>
  <c r="CC32" i="2" s="1"/>
  <c r="CE31" i="2" a="1"/>
  <c r="CE31" i="2" s="1"/>
  <c r="AO31" i="2" a="1"/>
  <c r="AO31" i="2" s="1"/>
  <c r="AI33" i="2"/>
  <c r="U33" i="2"/>
  <c r="EC34" i="2"/>
  <c r="EE33" i="2"/>
  <c r="EG33" i="2" s="1"/>
  <c r="EJ33" i="2" l="1"/>
  <c r="CH33" i="2"/>
  <c r="AA32" i="2" a="1"/>
  <c r="AA32" i="2" s="1"/>
  <c r="EM33" i="2"/>
  <c r="DO48" i="2"/>
  <c r="DX47" i="2"/>
  <c r="DT47" i="2"/>
  <c r="DU46" i="2" a="1"/>
  <c r="DU46" i="2" s="1"/>
  <c r="EL34" i="2"/>
  <c r="EK34" i="2"/>
  <c r="DG33" i="2" a="1"/>
  <c r="DG33" i="2" s="1"/>
  <c r="BQ31" i="2" a="1"/>
  <c r="BQ31" i="2" s="1"/>
  <c r="DF34" i="2"/>
  <c r="DA35" i="2"/>
  <c r="DJ35" i="2" s="1"/>
  <c r="DC34" i="2"/>
  <c r="DE34" i="2" s="1"/>
  <c r="CS32" i="2" a="1"/>
  <c r="CS32" i="2" s="1"/>
  <c r="CM34" i="2"/>
  <c r="CR33" i="2"/>
  <c r="CV33" i="2"/>
  <c r="BT32" i="2"/>
  <c r="BP32" i="2"/>
  <c r="BK33" i="2"/>
  <c r="AW33" i="2"/>
  <c r="BF32" i="2"/>
  <c r="BB32" i="2"/>
  <c r="BC31" i="2" a="1"/>
  <c r="BC31" i="2" s="1"/>
  <c r="AN33" i="2"/>
  <c r="AR33" i="2"/>
  <c r="Z33" i="2"/>
  <c r="AA33" i="2" s="1" a="1"/>
  <c r="AA33" i="2" s="1"/>
  <c r="AD33" i="2"/>
  <c r="CD33" i="2"/>
  <c r="BY34" i="2"/>
  <c r="CA33" i="2"/>
  <c r="CC33" i="2" s="1"/>
  <c r="CE32" i="2" a="1"/>
  <c r="CE32" i="2" s="1"/>
  <c r="AO32" i="2" a="1"/>
  <c r="AO32" i="2" s="1"/>
  <c r="AI34" i="2"/>
  <c r="U34" i="2"/>
  <c r="EC35" i="2"/>
  <c r="EE34" i="2"/>
  <c r="EG34" i="2" s="1"/>
  <c r="EJ34" i="2" l="1"/>
  <c r="CH34" i="2"/>
  <c r="EM34" i="2"/>
  <c r="DU47" i="2" a="1"/>
  <c r="DU47" i="2" s="1"/>
  <c r="DO49" i="2"/>
  <c r="DT48" i="2"/>
  <c r="DX48" i="2"/>
  <c r="EK35" i="2"/>
  <c r="EL35" i="2"/>
  <c r="BC32" i="2" a="1"/>
  <c r="BC32" i="2" s="1"/>
  <c r="BQ32" i="2" a="1"/>
  <c r="BQ32" i="2" s="1"/>
  <c r="DF35" i="2"/>
  <c r="DA36" i="2"/>
  <c r="DJ36" i="2" s="1"/>
  <c r="DC35" i="2"/>
  <c r="DE35" i="2" s="1"/>
  <c r="DG34" i="2" a="1"/>
  <c r="DG34" i="2" s="1"/>
  <c r="CM35" i="2"/>
  <c r="CV34" i="2"/>
  <c r="CR34" i="2"/>
  <c r="CS33" i="2" a="1"/>
  <c r="CS33" i="2" s="1"/>
  <c r="BT33" i="2"/>
  <c r="BK34" i="2"/>
  <c r="BP33" i="2"/>
  <c r="AW34" i="2"/>
  <c r="BF33" i="2"/>
  <c r="BB33" i="2"/>
  <c r="AN34" i="2"/>
  <c r="AR34" i="2"/>
  <c r="Z34" i="2"/>
  <c r="AA34" i="2" s="1" a="1"/>
  <c r="AA34" i="2" s="1"/>
  <c r="AD34" i="2"/>
  <c r="CD34" i="2"/>
  <c r="BY35" i="2"/>
  <c r="CA34" i="2"/>
  <c r="CC34" i="2" s="1"/>
  <c r="CE33" i="2" a="1"/>
  <c r="CE33" i="2" s="1"/>
  <c r="AO33" i="2" a="1"/>
  <c r="AO33" i="2" s="1"/>
  <c r="AI35" i="2"/>
  <c r="U35" i="2"/>
  <c r="EC36" i="2"/>
  <c r="EE35" i="2"/>
  <c r="EG35" i="2" s="1"/>
  <c r="DU48" i="2" l="1" a="1"/>
  <c r="DU48" i="2" s="1"/>
  <c r="EK36" i="2"/>
  <c r="EL36" i="2"/>
  <c r="DO50" i="2"/>
  <c r="DX49" i="2"/>
  <c r="DT49" i="2"/>
  <c r="EM35" i="2"/>
  <c r="EJ35" i="2"/>
  <c r="DG35" i="2" a="1"/>
  <c r="DG35" i="2" s="1"/>
  <c r="BQ33" i="2" a="1"/>
  <c r="BQ33" i="2" s="1"/>
  <c r="DF36" i="2"/>
  <c r="DA37" i="2"/>
  <c r="DJ37" i="2" s="1"/>
  <c r="DC36" i="2"/>
  <c r="DE36" i="2" s="1"/>
  <c r="CS34" i="2" a="1"/>
  <c r="CS34" i="2" s="1"/>
  <c r="CM36" i="2"/>
  <c r="CV35" i="2"/>
  <c r="CR35" i="2"/>
  <c r="CH35" i="2"/>
  <c r="BT34" i="2"/>
  <c r="BK35" i="2"/>
  <c r="BP34" i="2"/>
  <c r="BC33" i="2" a="1"/>
  <c r="BC33" i="2" s="1"/>
  <c r="AW35" i="2"/>
  <c r="BF34" i="2"/>
  <c r="BB34" i="2"/>
  <c r="AN35" i="2"/>
  <c r="AR35" i="2"/>
  <c r="Z35" i="2"/>
  <c r="AD35" i="2"/>
  <c r="CD35" i="2"/>
  <c r="BY36" i="2"/>
  <c r="CA35" i="2"/>
  <c r="CC35" i="2" s="1"/>
  <c r="CE34" i="2" a="1"/>
  <c r="CE34" i="2" s="1"/>
  <c r="AO34" i="2" a="1"/>
  <c r="AO34" i="2" s="1"/>
  <c r="AI36" i="2"/>
  <c r="U36" i="2"/>
  <c r="EC37" i="2"/>
  <c r="EE36" i="2"/>
  <c r="EG36" i="2" s="1"/>
  <c r="EJ36" i="2" l="1"/>
  <c r="AA35" i="2" a="1"/>
  <c r="AA35" i="2" s="1"/>
  <c r="DU49" i="2" a="1"/>
  <c r="DU49" i="2" s="1"/>
  <c r="DO51" i="2"/>
  <c r="DX50" i="2"/>
  <c r="DT50" i="2"/>
  <c r="EM36" i="2"/>
  <c r="EK37" i="2"/>
  <c r="EL37" i="2"/>
  <c r="BQ34" i="2" a="1"/>
  <c r="BQ34" i="2" s="1"/>
  <c r="DF37" i="2"/>
  <c r="DA38" i="2"/>
  <c r="DJ38" i="2" s="1"/>
  <c r="DC37" i="2"/>
  <c r="DE37" i="2" s="1"/>
  <c r="DG36" i="2" a="1"/>
  <c r="DG36" i="2" s="1"/>
  <c r="CM37" i="2"/>
  <c r="CR36" i="2"/>
  <c r="CV36" i="2"/>
  <c r="CS35" i="2" a="1"/>
  <c r="CS35" i="2" s="1"/>
  <c r="CH36" i="2"/>
  <c r="BT35" i="2"/>
  <c r="BP35" i="2"/>
  <c r="BK36" i="2"/>
  <c r="BC34" i="2" a="1"/>
  <c r="BC34" i="2" s="1"/>
  <c r="AW36" i="2"/>
  <c r="BF35" i="2"/>
  <c r="BB35" i="2"/>
  <c r="AN36" i="2"/>
  <c r="AR36" i="2"/>
  <c r="Z36" i="2"/>
  <c r="AA36" i="2" s="1" a="1"/>
  <c r="AA36" i="2" s="1"/>
  <c r="AD36" i="2"/>
  <c r="CD36" i="2"/>
  <c r="CA36" i="2"/>
  <c r="CC36" i="2" s="1"/>
  <c r="BY37" i="2"/>
  <c r="CE35" i="2" a="1"/>
  <c r="CE35" i="2" s="1"/>
  <c r="AO35" i="2" a="1"/>
  <c r="AO35" i="2" s="1"/>
  <c r="AI37" i="2"/>
  <c r="U37" i="2"/>
  <c r="EC38" i="2"/>
  <c r="EE37" i="2"/>
  <c r="EG37" i="2" s="1"/>
  <c r="EJ37" i="2" l="1"/>
  <c r="EM37" i="2"/>
  <c r="DU50" i="2" a="1"/>
  <c r="DU50" i="2" s="1"/>
  <c r="DO52" i="2"/>
  <c r="DX51" i="2"/>
  <c r="DT51" i="2"/>
  <c r="EL38" i="2"/>
  <c r="EK38" i="2"/>
  <c r="BQ35" i="2" a="1"/>
  <c r="BQ35" i="2" s="1"/>
  <c r="DG37" i="2" a="1"/>
  <c r="DG37" i="2" s="1"/>
  <c r="DF38" i="2"/>
  <c r="DA39" i="2"/>
  <c r="DJ39" i="2" s="1"/>
  <c r="DC38" i="2"/>
  <c r="DE38" i="2" s="1"/>
  <c r="CS36" i="2" a="1"/>
  <c r="CS36" i="2" s="1"/>
  <c r="CM38" i="2"/>
  <c r="CV37" i="2"/>
  <c r="CR37" i="2"/>
  <c r="CH37" i="2"/>
  <c r="BT36" i="2"/>
  <c r="BK37" i="2"/>
  <c r="BP36" i="2"/>
  <c r="BC35" i="2" a="1"/>
  <c r="BC35" i="2" s="1"/>
  <c r="AW37" i="2"/>
  <c r="BF36" i="2"/>
  <c r="BB36" i="2"/>
  <c r="AN37" i="2"/>
  <c r="AR37" i="2"/>
  <c r="Z37" i="2"/>
  <c r="AA37" i="2" s="1" a="1"/>
  <c r="AA37" i="2" s="1"/>
  <c r="AD37" i="2"/>
  <c r="CD37" i="2"/>
  <c r="BY38" i="2"/>
  <c r="CA37" i="2"/>
  <c r="CC37" i="2" s="1"/>
  <c r="CE36" i="2" a="1"/>
  <c r="CE36" i="2" s="1"/>
  <c r="AO36" i="2" a="1"/>
  <c r="AO36" i="2" s="1"/>
  <c r="AI38" i="2"/>
  <c r="U38" i="2"/>
  <c r="EC39" i="2"/>
  <c r="EE38" i="2"/>
  <c r="EG38" i="2" s="1"/>
  <c r="EM38" i="2" l="1"/>
  <c r="DU51" i="2" a="1"/>
  <c r="DU51" i="2" s="1"/>
  <c r="DO53" i="2"/>
  <c r="DX52" i="2"/>
  <c r="DT52" i="2"/>
  <c r="EL39" i="2"/>
  <c r="EK39" i="2"/>
  <c r="EJ38" i="2"/>
  <c r="BQ36" i="2" a="1"/>
  <c r="BQ36" i="2" s="1"/>
  <c r="BC36" i="2" a="1"/>
  <c r="BC36" i="2" s="1"/>
  <c r="DF39" i="2"/>
  <c r="DA40" i="2"/>
  <c r="DJ40" i="2" s="1"/>
  <c r="DC39" i="2"/>
  <c r="DE39" i="2" s="1"/>
  <c r="DG38" i="2" a="1"/>
  <c r="DG38" i="2" s="1"/>
  <c r="CS37" i="2" a="1"/>
  <c r="CS37" i="2" s="1"/>
  <c r="CM39" i="2"/>
  <c r="CV38" i="2"/>
  <c r="CR38" i="2"/>
  <c r="CH38" i="2"/>
  <c r="BT37" i="2"/>
  <c r="BK38" i="2"/>
  <c r="BP37" i="2"/>
  <c r="AW38" i="2"/>
  <c r="BF37" i="2"/>
  <c r="BB37" i="2"/>
  <c r="AN38" i="2"/>
  <c r="AR38" i="2"/>
  <c r="Z38" i="2"/>
  <c r="AD38" i="2"/>
  <c r="CD38" i="2"/>
  <c r="BY39" i="2"/>
  <c r="CA38" i="2"/>
  <c r="CC38" i="2" s="1"/>
  <c r="CE37" i="2" a="1"/>
  <c r="CE37" i="2" s="1"/>
  <c r="AO37" i="2" a="1"/>
  <c r="AO37" i="2" s="1"/>
  <c r="AI39" i="2"/>
  <c r="U39" i="2"/>
  <c r="EC40" i="2"/>
  <c r="EE39" i="2"/>
  <c r="EG39" i="2" s="1"/>
  <c r="AA38" i="2" l="1" a="1"/>
  <c r="AA38" i="2" s="1"/>
  <c r="EM39" i="2"/>
  <c r="EJ39" i="2"/>
  <c r="DU52" i="2" a="1"/>
  <c r="DU52" i="2" s="1"/>
  <c r="DO54" i="2"/>
  <c r="DX53" i="2"/>
  <c r="DT53" i="2"/>
  <c r="EL40" i="2"/>
  <c r="EK40" i="2"/>
  <c r="DG39" i="2" a="1"/>
  <c r="DG39" i="2" s="1"/>
  <c r="BQ37" i="2" a="1"/>
  <c r="BQ37" i="2" s="1"/>
  <c r="BC37" i="2" a="1"/>
  <c r="BC37" i="2" s="1"/>
  <c r="DF40" i="2"/>
  <c r="DA41" i="2"/>
  <c r="DJ41" i="2" s="1"/>
  <c r="DC40" i="2"/>
  <c r="DE40" i="2" s="1"/>
  <c r="CS38" i="2" a="1"/>
  <c r="CS38" i="2" s="1"/>
  <c r="CM40" i="2"/>
  <c r="CR39" i="2"/>
  <c r="CV39" i="2"/>
  <c r="CH39" i="2"/>
  <c r="BT38" i="2"/>
  <c r="BK39" i="2"/>
  <c r="BP38" i="2"/>
  <c r="AW39" i="2"/>
  <c r="BF38" i="2"/>
  <c r="BB38" i="2"/>
  <c r="AN39" i="2"/>
  <c r="AR39" i="2"/>
  <c r="Z39" i="2"/>
  <c r="AD39" i="2"/>
  <c r="CD39" i="2"/>
  <c r="BY40" i="2"/>
  <c r="CA39" i="2"/>
  <c r="CC39" i="2" s="1"/>
  <c r="CE38" i="2" a="1"/>
  <c r="CE38" i="2" s="1"/>
  <c r="AO38" i="2" a="1"/>
  <c r="AO38" i="2" s="1"/>
  <c r="AI40" i="2"/>
  <c r="U40" i="2"/>
  <c r="EC41" i="2"/>
  <c r="EE40" i="2"/>
  <c r="EG40" i="2" s="1"/>
  <c r="AA39" i="2" l="1" a="1"/>
  <c r="AA39" i="2" s="1"/>
  <c r="EM40" i="2"/>
  <c r="DU53" i="2" a="1"/>
  <c r="DU53" i="2" s="1"/>
  <c r="DO55" i="2"/>
  <c r="DX54" i="2"/>
  <c r="DT54" i="2"/>
  <c r="EK41" i="2"/>
  <c r="EL41" i="2"/>
  <c r="EJ40" i="2"/>
  <c r="BC38" i="2" a="1"/>
  <c r="BC38" i="2" s="1"/>
  <c r="BQ38" i="2" a="1"/>
  <c r="BQ38" i="2" s="1"/>
  <c r="DG40" i="2" a="1"/>
  <c r="DG40" i="2" s="1"/>
  <c r="DF41" i="2"/>
  <c r="DA42" i="2"/>
  <c r="DJ42" i="2" s="1"/>
  <c r="DC41" i="2"/>
  <c r="DE41" i="2" s="1"/>
  <c r="CS39" i="2" a="1"/>
  <c r="CS39" i="2" s="1"/>
  <c r="CM41" i="2"/>
  <c r="CV40" i="2"/>
  <c r="CR40" i="2"/>
  <c r="CH40" i="2"/>
  <c r="BT39" i="2"/>
  <c r="BK40" i="2"/>
  <c r="BP39" i="2"/>
  <c r="AW40" i="2"/>
  <c r="BF39" i="2"/>
  <c r="BB39" i="2"/>
  <c r="AN40" i="2"/>
  <c r="AR40" i="2"/>
  <c r="Z40" i="2"/>
  <c r="AA40" i="2" s="1" a="1"/>
  <c r="AA40" i="2" s="1"/>
  <c r="AD40" i="2"/>
  <c r="CD40" i="2"/>
  <c r="BY41" i="2"/>
  <c r="CA40" i="2"/>
  <c r="CC40" i="2" s="1"/>
  <c r="CE39" i="2" a="1"/>
  <c r="CE39" i="2" s="1"/>
  <c r="AO39" i="2" a="1"/>
  <c r="AO39" i="2" s="1"/>
  <c r="AI41" i="2"/>
  <c r="U41" i="2"/>
  <c r="EC42" i="2"/>
  <c r="EE41" i="2"/>
  <c r="EG41" i="2" s="1"/>
  <c r="EJ41" i="2" l="1"/>
  <c r="EM41" i="2"/>
  <c r="DU54" i="2" a="1"/>
  <c r="DU54" i="2" s="1"/>
  <c r="DO56" i="2"/>
  <c r="DT55" i="2"/>
  <c r="DX55" i="2"/>
  <c r="EL42" i="2"/>
  <c r="EK42" i="2"/>
  <c r="BQ39" i="2" a="1"/>
  <c r="BQ39" i="2" s="1"/>
  <c r="BC39" i="2" a="1"/>
  <c r="BC39" i="2" s="1"/>
  <c r="DF42" i="2"/>
  <c r="DA43" i="2"/>
  <c r="DJ43" i="2" s="1"/>
  <c r="DC42" i="2"/>
  <c r="DE42" i="2" s="1"/>
  <c r="DG41" i="2" a="1"/>
  <c r="DG41" i="2" s="1"/>
  <c r="CS40" i="2" a="1"/>
  <c r="CS40" i="2" s="1"/>
  <c r="CM42" i="2"/>
  <c r="CR41" i="2"/>
  <c r="CV41" i="2"/>
  <c r="CH41" i="2"/>
  <c r="BT40" i="2"/>
  <c r="BP40" i="2"/>
  <c r="BK41" i="2"/>
  <c r="AW41" i="2"/>
  <c r="BF40" i="2"/>
  <c r="BB40" i="2"/>
  <c r="AN41" i="2"/>
  <c r="AR41" i="2"/>
  <c r="Z41" i="2"/>
  <c r="AD41" i="2"/>
  <c r="CD41" i="2"/>
  <c r="CA41" i="2"/>
  <c r="CC41" i="2" s="1"/>
  <c r="BY42" i="2"/>
  <c r="CE40" i="2" a="1"/>
  <c r="CE40" i="2" s="1"/>
  <c r="AO40" i="2" a="1"/>
  <c r="AO40" i="2" s="1"/>
  <c r="AI42" i="2"/>
  <c r="U42" i="2"/>
  <c r="EC43" i="2"/>
  <c r="EE42" i="2"/>
  <c r="EG42" i="2" s="1"/>
  <c r="CH42" i="2" l="1"/>
  <c r="EJ42" i="2"/>
  <c r="AA41" i="2" a="1"/>
  <c r="AA41" i="2" s="1"/>
  <c r="EM42" i="2"/>
  <c r="DU55" i="2" a="1"/>
  <c r="DU55" i="2" s="1"/>
  <c r="DO57" i="2"/>
  <c r="DX56" i="2"/>
  <c r="DT56" i="2"/>
  <c r="EL43" i="2"/>
  <c r="EK43" i="2"/>
  <c r="BC40" i="2" a="1"/>
  <c r="BC40" i="2" s="1"/>
  <c r="DG42" i="2" a="1"/>
  <c r="DG42" i="2" s="1"/>
  <c r="BQ40" i="2" a="1"/>
  <c r="BQ40" i="2" s="1"/>
  <c r="DF43" i="2"/>
  <c r="DA44" i="2"/>
  <c r="DJ44" i="2" s="1"/>
  <c r="DC43" i="2"/>
  <c r="DE43" i="2" s="1"/>
  <c r="CS41" i="2" a="1"/>
  <c r="CS41" i="2" s="1"/>
  <c r="CM43" i="2"/>
  <c r="CV42" i="2"/>
  <c r="CR42" i="2"/>
  <c r="BT41" i="2"/>
  <c r="BK42" i="2"/>
  <c r="BP41" i="2"/>
  <c r="AW42" i="2"/>
  <c r="BF41" i="2"/>
  <c r="BB41" i="2"/>
  <c r="AN42" i="2"/>
  <c r="AR42" i="2"/>
  <c r="Z42" i="2"/>
  <c r="AD42" i="2"/>
  <c r="CD42" i="2"/>
  <c r="BY43" i="2"/>
  <c r="CA42" i="2"/>
  <c r="CC42" i="2" s="1"/>
  <c r="CE41" i="2" a="1"/>
  <c r="CE41" i="2" s="1"/>
  <c r="AO41" i="2" a="1"/>
  <c r="AO41" i="2" s="1"/>
  <c r="AI43" i="2"/>
  <c r="U43" i="2"/>
  <c r="EC44" i="2"/>
  <c r="EE43" i="2"/>
  <c r="EG43" i="2" s="1"/>
  <c r="CH43" i="2" l="1"/>
  <c r="AA42" i="2" a="1"/>
  <c r="AA42" i="2" s="1"/>
  <c r="EM43" i="2"/>
  <c r="DU56" i="2" a="1"/>
  <c r="DU56" i="2" s="1"/>
  <c r="DO58" i="2"/>
  <c r="DT57" i="2"/>
  <c r="DX57" i="2"/>
  <c r="EK44" i="2"/>
  <c r="EL44" i="2"/>
  <c r="EJ43" i="2"/>
  <c r="BQ41" i="2" a="1"/>
  <c r="BQ41" i="2" s="1"/>
  <c r="BC41" i="2" a="1"/>
  <c r="BC41" i="2" s="1"/>
  <c r="DF44" i="2"/>
  <c r="DC44" i="2"/>
  <c r="DE44" i="2" s="1"/>
  <c r="DA45" i="2"/>
  <c r="DJ45" i="2" s="1"/>
  <c r="DG43" i="2" a="1"/>
  <c r="DG43" i="2" s="1"/>
  <c r="CS42" i="2" a="1"/>
  <c r="CS42" i="2" s="1"/>
  <c r="CM44" i="2"/>
  <c r="CR43" i="2"/>
  <c r="CV43" i="2"/>
  <c r="BT42" i="2"/>
  <c r="BK43" i="2"/>
  <c r="BP42" i="2"/>
  <c r="AW43" i="2"/>
  <c r="BF42" i="2"/>
  <c r="BB42" i="2"/>
  <c r="AN43" i="2"/>
  <c r="AR43" i="2"/>
  <c r="Z43" i="2"/>
  <c r="AD43" i="2"/>
  <c r="CE42" i="2" a="1"/>
  <c r="CE42" i="2" s="1"/>
  <c r="CD43" i="2"/>
  <c r="BY44" i="2"/>
  <c r="CA43" i="2"/>
  <c r="CC43" i="2" s="1"/>
  <c r="AO42" i="2" a="1"/>
  <c r="AO42" i="2" s="1"/>
  <c r="AI44" i="2"/>
  <c r="U44" i="2"/>
  <c r="EC45" i="2"/>
  <c r="EE44" i="2"/>
  <c r="EG44" i="2" s="1"/>
  <c r="CH44" i="2" l="1"/>
  <c r="AA43" i="2" a="1"/>
  <c r="AA43" i="2" s="1"/>
  <c r="EJ44" i="2"/>
  <c r="EM44" i="2"/>
  <c r="EL45" i="2"/>
  <c r="EK45" i="2"/>
  <c r="DU57" i="2" a="1"/>
  <c r="DU57" i="2" s="1"/>
  <c r="DO59" i="2"/>
  <c r="DT58" i="2"/>
  <c r="DX58" i="2"/>
  <c r="BC42" i="2" a="1"/>
  <c r="BC42" i="2" s="1"/>
  <c r="DG44" i="2" a="1"/>
  <c r="DG44" i="2" s="1"/>
  <c r="BQ42" i="2" a="1"/>
  <c r="BQ42" i="2" s="1"/>
  <c r="DF45" i="2"/>
  <c r="DC45" i="2"/>
  <c r="DE45" i="2" s="1"/>
  <c r="DA46" i="2"/>
  <c r="DJ46" i="2" s="1"/>
  <c r="CS43" i="2" a="1"/>
  <c r="CS43" i="2" s="1"/>
  <c r="CM45" i="2"/>
  <c r="CV44" i="2"/>
  <c r="CR44" i="2"/>
  <c r="BT43" i="2"/>
  <c r="BK44" i="2"/>
  <c r="BP43" i="2"/>
  <c r="AW44" i="2"/>
  <c r="BF43" i="2"/>
  <c r="BB43" i="2"/>
  <c r="AN44" i="2"/>
  <c r="AR44" i="2"/>
  <c r="Z44" i="2"/>
  <c r="AD44" i="2"/>
  <c r="CD44" i="2"/>
  <c r="BY45" i="2"/>
  <c r="CA44" i="2"/>
  <c r="CC44" i="2" s="1"/>
  <c r="CE43" i="2" a="1"/>
  <c r="CE43" i="2" s="1"/>
  <c r="AO43" i="2" a="1"/>
  <c r="AO43" i="2" s="1"/>
  <c r="AI45" i="2"/>
  <c r="U45" i="2"/>
  <c r="EC46" i="2"/>
  <c r="EE45" i="2"/>
  <c r="EG45" i="2" s="1"/>
  <c r="CH45" i="2" l="1"/>
  <c r="AA44" i="2" a="1"/>
  <c r="AA44" i="2" s="1"/>
  <c r="EJ45" i="2"/>
  <c r="EM45" i="2"/>
  <c r="DU58" i="2" a="1"/>
  <c r="DU58" i="2" s="1"/>
  <c r="DO60" i="2"/>
  <c r="DX59" i="2"/>
  <c r="DT59" i="2"/>
  <c r="EL46" i="2"/>
  <c r="EK46" i="2"/>
  <c r="BQ43" i="2" a="1"/>
  <c r="BQ43" i="2" s="1"/>
  <c r="DF46" i="2"/>
  <c r="DA47" i="2"/>
  <c r="DJ47" i="2" s="1"/>
  <c r="DC46" i="2"/>
  <c r="DE46" i="2" s="1"/>
  <c r="DG45" i="2" a="1"/>
  <c r="DG45" i="2" s="1"/>
  <c r="CM46" i="2"/>
  <c r="CV45" i="2"/>
  <c r="CR45" i="2"/>
  <c r="CS44" i="2" a="1"/>
  <c r="CS44" i="2" s="1"/>
  <c r="BT44" i="2"/>
  <c r="BK45" i="2"/>
  <c r="BP44" i="2"/>
  <c r="BC43" i="2" a="1"/>
  <c r="BC43" i="2" s="1"/>
  <c r="AW45" i="2"/>
  <c r="BF44" i="2"/>
  <c r="BB44" i="2"/>
  <c r="AN45" i="2"/>
  <c r="AR45" i="2"/>
  <c r="Z45" i="2"/>
  <c r="AD45" i="2"/>
  <c r="CE44" i="2" a="1"/>
  <c r="CE44" i="2" s="1"/>
  <c r="CD45" i="2"/>
  <c r="BY46" i="2"/>
  <c r="CA45" i="2"/>
  <c r="CC45" i="2" s="1"/>
  <c r="AO44" i="2" a="1"/>
  <c r="AO44" i="2" s="1"/>
  <c r="AI46" i="2"/>
  <c r="U46" i="2"/>
  <c r="EC47" i="2"/>
  <c r="EE46" i="2"/>
  <c r="EG46" i="2" s="1"/>
  <c r="CH46" i="2" l="1"/>
  <c r="AA45" i="2" a="1"/>
  <c r="AA45" i="2" s="1"/>
  <c r="EM46" i="2"/>
  <c r="EJ46" i="2"/>
  <c r="DU59" i="2" a="1"/>
  <c r="DU59" i="2" s="1"/>
  <c r="DO61" i="2"/>
  <c r="DX60" i="2"/>
  <c r="DT60" i="2"/>
  <c r="EL47" i="2"/>
  <c r="EK47" i="2"/>
  <c r="DG46" i="2" a="1"/>
  <c r="DG46" i="2" s="1"/>
  <c r="BQ44" i="2" a="1"/>
  <c r="BQ44" i="2" s="1"/>
  <c r="DF47" i="2"/>
  <c r="DA48" i="2"/>
  <c r="DJ48" i="2" s="1"/>
  <c r="DC47" i="2"/>
  <c r="DE47" i="2" s="1"/>
  <c r="CS45" i="2" a="1"/>
  <c r="CS45" i="2" s="1"/>
  <c r="CM47" i="2"/>
  <c r="CV46" i="2"/>
  <c r="CR46" i="2"/>
  <c r="BT45" i="2"/>
  <c r="BK46" i="2"/>
  <c r="BP45" i="2"/>
  <c r="BC44" i="2" a="1"/>
  <c r="BC44" i="2" s="1"/>
  <c r="AW46" i="2"/>
  <c r="BF45" i="2"/>
  <c r="BB45" i="2"/>
  <c r="AN46" i="2"/>
  <c r="AR46" i="2"/>
  <c r="Z46" i="2"/>
  <c r="AA46" i="2" s="1" a="1"/>
  <c r="AA46" i="2" s="1"/>
  <c r="AD46" i="2"/>
  <c r="CD46" i="2"/>
  <c r="BY47" i="2"/>
  <c r="CA46" i="2"/>
  <c r="CC46" i="2" s="1"/>
  <c r="CE45" i="2" a="1"/>
  <c r="CE45" i="2" s="1"/>
  <c r="AO45" i="2" a="1"/>
  <c r="AO45" i="2" s="1"/>
  <c r="AI47" i="2"/>
  <c r="U47" i="2"/>
  <c r="EC48" i="2"/>
  <c r="EE47" i="2"/>
  <c r="EG47" i="2" s="1"/>
  <c r="CH47" i="2" l="1"/>
  <c r="EM47" i="2"/>
  <c r="DU60" i="2" a="1"/>
  <c r="DU60" i="2" s="1"/>
  <c r="DO62" i="2"/>
  <c r="DX61" i="2"/>
  <c r="DT61" i="2"/>
  <c r="EL48" i="2"/>
  <c r="EK48" i="2"/>
  <c r="EJ47" i="2"/>
  <c r="BQ45" i="2" a="1"/>
  <c r="BQ45" i="2" s="1"/>
  <c r="DG47" i="2" a="1"/>
  <c r="DG47" i="2" s="1"/>
  <c r="DF48" i="2"/>
  <c r="DA49" i="2"/>
  <c r="DJ49" i="2" s="1"/>
  <c r="DC48" i="2"/>
  <c r="DE48" i="2" s="1"/>
  <c r="CS46" i="2" a="1"/>
  <c r="CS46" i="2" s="1"/>
  <c r="CM48" i="2"/>
  <c r="CR47" i="2"/>
  <c r="CV47" i="2"/>
  <c r="BT46" i="2"/>
  <c r="BK47" i="2"/>
  <c r="BP46" i="2"/>
  <c r="AW47" i="2"/>
  <c r="BF46" i="2"/>
  <c r="BB46" i="2"/>
  <c r="BC45" i="2" a="1"/>
  <c r="BC45" i="2" s="1"/>
  <c r="AN47" i="2"/>
  <c r="AR47" i="2"/>
  <c r="Z47" i="2"/>
  <c r="AD47" i="2"/>
  <c r="CD47" i="2"/>
  <c r="BY48" i="2"/>
  <c r="CA47" i="2"/>
  <c r="CC47" i="2" s="1"/>
  <c r="CE46" i="2" a="1"/>
  <c r="CE46" i="2" s="1"/>
  <c r="AO46" i="2" a="1"/>
  <c r="AO46" i="2" s="1"/>
  <c r="AI48" i="2"/>
  <c r="U48" i="2"/>
  <c r="EC49" i="2"/>
  <c r="EE48" i="2"/>
  <c r="EG48" i="2" s="1"/>
  <c r="CH48" i="2" l="1"/>
  <c r="AA47" i="2" a="1"/>
  <c r="AA47" i="2" s="1"/>
  <c r="EJ48" i="2"/>
  <c r="EM48" i="2"/>
  <c r="DU61" i="2" a="1"/>
  <c r="DU61" i="2" s="1"/>
  <c r="DO63" i="2"/>
  <c r="DT62" i="2"/>
  <c r="DX62" i="2"/>
  <c r="EK49" i="2"/>
  <c r="EL49" i="2"/>
  <c r="BQ46" i="2" a="1"/>
  <c r="BQ46" i="2" s="1"/>
  <c r="DG48" i="2" a="1"/>
  <c r="DG48" i="2" s="1"/>
  <c r="DF49" i="2"/>
  <c r="DC49" i="2"/>
  <c r="DE49" i="2" s="1"/>
  <c r="DA50" i="2"/>
  <c r="DJ50" i="2" s="1"/>
  <c r="CS47" i="2" a="1"/>
  <c r="CS47" i="2" s="1"/>
  <c r="CM49" i="2"/>
  <c r="CV48" i="2"/>
  <c r="CR48" i="2"/>
  <c r="BT47" i="2"/>
  <c r="BK48" i="2"/>
  <c r="BP47" i="2"/>
  <c r="BC46" i="2" a="1"/>
  <c r="BC46" i="2" s="1"/>
  <c r="AW48" i="2"/>
  <c r="BF47" i="2"/>
  <c r="BB47" i="2"/>
  <c r="AN48" i="2"/>
  <c r="AR48" i="2"/>
  <c r="Z48" i="2"/>
  <c r="AA48" i="2" s="1" a="1"/>
  <c r="AA48" i="2" s="1"/>
  <c r="AD48" i="2"/>
  <c r="CD48" i="2"/>
  <c r="BY49" i="2"/>
  <c r="CA48" i="2"/>
  <c r="CC48" i="2" s="1"/>
  <c r="CE47" i="2" a="1"/>
  <c r="CE47" i="2" s="1"/>
  <c r="AO47" i="2" a="1"/>
  <c r="AO47" i="2" s="1"/>
  <c r="AI49" i="2"/>
  <c r="U49" i="2"/>
  <c r="EC50" i="2"/>
  <c r="EE49" i="2"/>
  <c r="EG49" i="2" s="1"/>
  <c r="EM49" i="2" l="1"/>
  <c r="DU62" i="2" a="1"/>
  <c r="DU62" i="2" s="1"/>
  <c r="DO64" i="2"/>
  <c r="DX63" i="2"/>
  <c r="DT63" i="2"/>
  <c r="EK50" i="2"/>
  <c r="EL50" i="2"/>
  <c r="EJ49" i="2"/>
  <c r="DG49" i="2" a="1"/>
  <c r="DG49" i="2" s="1"/>
  <c r="BQ47" i="2" a="1"/>
  <c r="BQ47" i="2" s="1"/>
  <c r="DF50" i="2"/>
  <c r="DA51" i="2"/>
  <c r="DJ51" i="2" s="1"/>
  <c r="DC50" i="2"/>
  <c r="DE50" i="2" s="1"/>
  <c r="CM50" i="2"/>
  <c r="CV49" i="2"/>
  <c r="CR49" i="2"/>
  <c r="CS48" i="2" a="1"/>
  <c r="CS48" i="2" s="1"/>
  <c r="CH49" i="2"/>
  <c r="BT48" i="2"/>
  <c r="BK49" i="2"/>
  <c r="BP48" i="2"/>
  <c r="AW49" i="2"/>
  <c r="BF48" i="2"/>
  <c r="BB48" i="2"/>
  <c r="BC47" i="2" a="1"/>
  <c r="BC47" i="2" s="1"/>
  <c r="AN49" i="2"/>
  <c r="AR49" i="2"/>
  <c r="Z49" i="2"/>
  <c r="AA49" i="2" s="1" a="1"/>
  <c r="AA49" i="2" s="1"/>
  <c r="AD49" i="2"/>
  <c r="CD49" i="2"/>
  <c r="BY50" i="2"/>
  <c r="CA49" i="2"/>
  <c r="CC49" i="2" s="1"/>
  <c r="CE48" i="2" a="1"/>
  <c r="CE48" i="2" s="1"/>
  <c r="AO48" i="2" a="1"/>
  <c r="AO48" i="2" s="1"/>
  <c r="AI50" i="2"/>
  <c r="U50" i="2"/>
  <c r="EC51" i="2"/>
  <c r="EE50" i="2"/>
  <c r="EG50" i="2" s="1"/>
  <c r="EJ50" i="2" l="1"/>
  <c r="DU63" i="2" a="1"/>
  <c r="DU63" i="2" s="1"/>
  <c r="EM50" i="2"/>
  <c r="DO65" i="2"/>
  <c r="DX64" i="2"/>
  <c r="DT64" i="2"/>
  <c r="EK51" i="2"/>
  <c r="EL51" i="2"/>
  <c r="BQ48" i="2" a="1"/>
  <c r="BQ48" i="2" s="1"/>
  <c r="DF51" i="2"/>
  <c r="DA52" i="2"/>
  <c r="DJ52" i="2" s="1"/>
  <c r="DC51" i="2"/>
  <c r="DE51" i="2" s="1"/>
  <c r="DG50" i="2" a="1"/>
  <c r="DG50" i="2" s="1"/>
  <c r="CS49" i="2" a="1"/>
  <c r="CS49" i="2" s="1"/>
  <c r="CM51" i="2"/>
  <c r="CV50" i="2"/>
  <c r="CR50" i="2"/>
  <c r="CH50" i="2"/>
  <c r="BT49" i="2"/>
  <c r="BK50" i="2"/>
  <c r="BP49" i="2"/>
  <c r="BC48" i="2" a="1"/>
  <c r="BC48" i="2" s="1"/>
  <c r="AW50" i="2"/>
  <c r="BF49" i="2"/>
  <c r="BB49" i="2"/>
  <c r="AN50" i="2"/>
  <c r="AR50" i="2"/>
  <c r="Z50" i="2"/>
  <c r="AD50" i="2"/>
  <c r="CE49" i="2" a="1"/>
  <c r="CE49" i="2" s="1"/>
  <c r="CD50" i="2"/>
  <c r="BY51" i="2"/>
  <c r="CA50" i="2"/>
  <c r="CC50" i="2" s="1"/>
  <c r="AO49" i="2" a="1"/>
  <c r="AO49" i="2" s="1"/>
  <c r="AI51" i="2"/>
  <c r="U51" i="2"/>
  <c r="EC52" i="2"/>
  <c r="EE51" i="2"/>
  <c r="EG51" i="2" s="1"/>
  <c r="EJ51" i="2" l="1"/>
  <c r="AA50" i="2" a="1"/>
  <c r="AA50" i="2" s="1"/>
  <c r="EM51" i="2"/>
  <c r="DU64" i="2" a="1"/>
  <c r="DU64" i="2" s="1"/>
  <c r="DO66" i="2"/>
  <c r="DT65" i="2"/>
  <c r="DX65" i="2"/>
  <c r="EL52" i="2"/>
  <c r="EK52" i="2"/>
  <c r="BQ49" i="2" a="1"/>
  <c r="BQ49" i="2" s="1"/>
  <c r="DG51" i="2" a="1"/>
  <c r="DG51" i="2" s="1"/>
  <c r="BC49" i="2" a="1"/>
  <c r="BC49" i="2" s="1"/>
  <c r="DF52" i="2"/>
  <c r="DC52" i="2"/>
  <c r="DE52" i="2" s="1"/>
  <c r="DA53" i="2"/>
  <c r="DJ53" i="2" s="1"/>
  <c r="CS50" i="2" a="1"/>
  <c r="CS50" i="2" s="1"/>
  <c r="CM52" i="2"/>
  <c r="CV51" i="2"/>
  <c r="CR51" i="2"/>
  <c r="CH51" i="2"/>
  <c r="BT50" i="2"/>
  <c r="BK51" i="2"/>
  <c r="BP50" i="2"/>
  <c r="AW51" i="2"/>
  <c r="BF50" i="2"/>
  <c r="BB50" i="2"/>
  <c r="AN51" i="2"/>
  <c r="AR51" i="2"/>
  <c r="Z51" i="2"/>
  <c r="AD51" i="2"/>
  <c r="CE50" i="2" a="1"/>
  <c r="CE50" i="2" s="1"/>
  <c r="CD51" i="2"/>
  <c r="BY52" i="2"/>
  <c r="CA51" i="2"/>
  <c r="CC51" i="2" s="1"/>
  <c r="AO50" i="2" a="1"/>
  <c r="AO50" i="2" s="1"/>
  <c r="AI52" i="2"/>
  <c r="U52" i="2"/>
  <c r="EC53" i="2"/>
  <c r="EE52" i="2"/>
  <c r="EG52" i="2" s="1"/>
  <c r="EM52" i="2" l="1"/>
  <c r="AA51" i="2" a="1"/>
  <c r="AA51" i="2" s="1"/>
  <c r="DO67" i="2"/>
  <c r="DT66" i="2"/>
  <c r="DX66" i="2"/>
  <c r="DU65" i="2" a="1"/>
  <c r="DU65" i="2" s="1"/>
  <c r="EL53" i="2"/>
  <c r="EK53" i="2"/>
  <c r="EJ52" i="2"/>
  <c r="DG52" i="2" a="1"/>
  <c r="DG52" i="2" s="1"/>
  <c r="BQ50" i="2" a="1"/>
  <c r="BQ50" i="2" s="1"/>
  <c r="BC50" i="2" a="1"/>
  <c r="BC50" i="2" s="1"/>
  <c r="DF53" i="2"/>
  <c r="DC53" i="2"/>
  <c r="DE53" i="2" s="1"/>
  <c r="DA54" i="2"/>
  <c r="DJ54" i="2" s="1"/>
  <c r="CS51" i="2" a="1"/>
  <c r="CS51" i="2" s="1"/>
  <c r="CM53" i="2"/>
  <c r="CV52" i="2"/>
  <c r="CR52" i="2"/>
  <c r="CH52" i="2"/>
  <c r="BT51" i="2"/>
  <c r="BP51" i="2"/>
  <c r="BK52" i="2"/>
  <c r="AW52" i="2"/>
  <c r="BF51" i="2"/>
  <c r="BB51" i="2"/>
  <c r="AN52" i="2"/>
  <c r="AR52" i="2"/>
  <c r="Z52" i="2"/>
  <c r="AA52" i="2" s="1" a="1"/>
  <c r="AA52" i="2" s="1"/>
  <c r="AD52" i="2"/>
  <c r="CE51" i="2" a="1"/>
  <c r="CE51" i="2" s="1"/>
  <c r="CD52" i="2"/>
  <c r="CA52" i="2"/>
  <c r="CC52" i="2" s="1"/>
  <c r="BY53" i="2"/>
  <c r="AO51" i="2" a="1"/>
  <c r="AO51" i="2" s="1"/>
  <c r="AI53" i="2"/>
  <c r="U53" i="2"/>
  <c r="EC54" i="2"/>
  <c r="EE53" i="2"/>
  <c r="EG53" i="2" s="1"/>
  <c r="EM53" i="2" l="1"/>
  <c r="EJ53" i="2"/>
  <c r="DU66" i="2" a="1"/>
  <c r="DU66" i="2" s="1"/>
  <c r="EL54" i="2"/>
  <c r="EK54" i="2"/>
  <c r="DO68" i="2"/>
  <c r="DX67" i="2"/>
  <c r="DT67" i="2"/>
  <c r="DU67" i="2" s="1" a="1"/>
  <c r="DU67" i="2" s="1"/>
  <c r="DG53" i="2" a="1"/>
  <c r="DG53" i="2" s="1"/>
  <c r="BQ51" i="2" a="1"/>
  <c r="BQ51" i="2" s="1"/>
  <c r="BC51" i="2" a="1"/>
  <c r="BC51" i="2" s="1"/>
  <c r="DF54" i="2"/>
  <c r="DC54" i="2"/>
  <c r="DE54" i="2" s="1"/>
  <c r="DA55" i="2"/>
  <c r="DJ55" i="2" s="1"/>
  <c r="CS52" i="2" a="1"/>
  <c r="CS52" i="2" s="1"/>
  <c r="CM54" i="2"/>
  <c r="CR53" i="2"/>
  <c r="CV53" i="2"/>
  <c r="CH53" i="2"/>
  <c r="BT52" i="2"/>
  <c r="BK53" i="2"/>
  <c r="BP52" i="2"/>
  <c r="AW53" i="2"/>
  <c r="BF52" i="2"/>
  <c r="BB52" i="2"/>
  <c r="AN53" i="2"/>
  <c r="AR53" i="2"/>
  <c r="Z53" i="2"/>
  <c r="AD53" i="2"/>
  <c r="CD53" i="2"/>
  <c r="BY54" i="2"/>
  <c r="CA53" i="2"/>
  <c r="CC53" i="2" s="1"/>
  <c r="CE52" i="2" a="1"/>
  <c r="CE52" i="2" s="1"/>
  <c r="AO52" i="2" a="1"/>
  <c r="AO52" i="2" s="1"/>
  <c r="AI54" i="2"/>
  <c r="U54" i="2"/>
  <c r="EC55" i="2"/>
  <c r="EE54" i="2"/>
  <c r="EG54" i="2" s="1"/>
  <c r="AA53" i="2" l="1" a="1"/>
  <c r="AA53" i="2" s="1"/>
  <c r="EM54" i="2"/>
  <c r="EL55" i="2"/>
  <c r="EK55" i="2"/>
  <c r="DO69" i="2"/>
  <c r="DX68" i="2"/>
  <c r="DT68" i="2"/>
  <c r="DU68" i="2" s="1" a="1"/>
  <c r="DU68" i="2" s="1"/>
  <c r="EJ54" i="2"/>
  <c r="BC52" i="2" a="1"/>
  <c r="BC52" i="2" s="1"/>
  <c r="BQ52" i="2" a="1"/>
  <c r="BQ52" i="2" s="1"/>
  <c r="DG54" i="2" a="1"/>
  <c r="DG54" i="2" s="1"/>
  <c r="DF55" i="2"/>
  <c r="DA56" i="2"/>
  <c r="DJ56" i="2" s="1"/>
  <c r="DC55" i="2"/>
  <c r="DE55" i="2" s="1"/>
  <c r="CS53" i="2" a="1"/>
  <c r="CS53" i="2" s="1"/>
  <c r="CM55" i="2"/>
  <c r="CV54" i="2"/>
  <c r="CR54" i="2"/>
  <c r="CH54" i="2"/>
  <c r="BT53" i="2"/>
  <c r="BK54" i="2"/>
  <c r="BP53" i="2"/>
  <c r="AW54" i="2"/>
  <c r="BF53" i="2"/>
  <c r="BB53" i="2"/>
  <c r="AN54" i="2"/>
  <c r="AR54" i="2"/>
  <c r="Z54" i="2"/>
  <c r="AD54" i="2"/>
  <c r="CD54" i="2"/>
  <c r="BY55" i="2"/>
  <c r="CA54" i="2"/>
  <c r="CC54" i="2" s="1"/>
  <c r="CE53" i="2" a="1"/>
  <c r="CE53" i="2" s="1"/>
  <c r="AO53" i="2" a="1"/>
  <c r="AO53" i="2" s="1"/>
  <c r="AI55" i="2"/>
  <c r="U55" i="2"/>
  <c r="EC56" i="2"/>
  <c r="EE55" i="2"/>
  <c r="EG55" i="2" s="1"/>
  <c r="AA54" i="2" l="1" a="1"/>
  <c r="AA54" i="2" s="1"/>
  <c r="EM55" i="2"/>
  <c r="EJ55" i="2"/>
  <c r="EK56" i="2"/>
  <c r="EL56" i="2"/>
  <c r="DO70" i="2"/>
  <c r="DT69" i="2"/>
  <c r="DU69" i="2" s="1" a="1"/>
  <c r="DU69" i="2" s="1"/>
  <c r="DX69" i="2"/>
  <c r="BQ53" i="2" a="1"/>
  <c r="BQ53" i="2" s="1"/>
  <c r="DG55" i="2" a="1"/>
  <c r="DG55" i="2" s="1"/>
  <c r="BC53" i="2" a="1"/>
  <c r="BC53" i="2" s="1"/>
  <c r="DF56" i="2"/>
  <c r="DA57" i="2"/>
  <c r="DJ57" i="2" s="1"/>
  <c r="DC56" i="2"/>
  <c r="DE56" i="2" s="1"/>
  <c r="CS54" i="2" a="1"/>
  <c r="CS54" i="2" s="1"/>
  <c r="CM56" i="2"/>
  <c r="CR55" i="2"/>
  <c r="CV55" i="2"/>
  <c r="CH55" i="2"/>
  <c r="BT54" i="2"/>
  <c r="BK55" i="2"/>
  <c r="BP54" i="2"/>
  <c r="AW55" i="2"/>
  <c r="BF54" i="2"/>
  <c r="BB54" i="2"/>
  <c r="AN55" i="2"/>
  <c r="AR55" i="2"/>
  <c r="Z55" i="2"/>
  <c r="AA55" i="2" s="1" a="1"/>
  <c r="AA55" i="2" s="1"/>
  <c r="AD55" i="2"/>
  <c r="CE54" i="2" a="1"/>
  <c r="CE54" i="2" s="1"/>
  <c r="CD55" i="2"/>
  <c r="BY56" i="2"/>
  <c r="CA55" i="2"/>
  <c r="CC55" i="2" s="1"/>
  <c r="AO54" i="2" a="1"/>
  <c r="AO54" i="2" s="1"/>
  <c r="AI56" i="2"/>
  <c r="U56" i="2"/>
  <c r="EC57" i="2"/>
  <c r="EE56" i="2"/>
  <c r="EG56" i="2" s="1"/>
  <c r="CH56" i="2" l="1"/>
  <c r="EJ56" i="2"/>
  <c r="EM56" i="2"/>
  <c r="EL57" i="2"/>
  <c r="EK57" i="2"/>
  <c r="DO71" i="2"/>
  <c r="DX70" i="2"/>
  <c r="DT70" i="2"/>
  <c r="DU70" i="2" s="1" a="1"/>
  <c r="DU70" i="2" s="1"/>
  <c r="BC54" i="2" a="1"/>
  <c r="BC54" i="2" s="1"/>
  <c r="DG56" i="2" a="1"/>
  <c r="DG56" i="2" s="1"/>
  <c r="BQ54" i="2" a="1"/>
  <c r="BQ54" i="2" s="1"/>
  <c r="DF57" i="2"/>
  <c r="DC57" i="2"/>
  <c r="DE57" i="2" s="1"/>
  <c r="DA58" i="2"/>
  <c r="DJ58" i="2" s="1"/>
  <c r="CM57" i="2"/>
  <c r="CV56" i="2"/>
  <c r="CR56" i="2"/>
  <c r="CS55" i="2" a="1"/>
  <c r="CS55" i="2" s="1"/>
  <c r="BT55" i="2"/>
  <c r="BP55" i="2"/>
  <c r="BK56" i="2"/>
  <c r="AW56" i="2"/>
  <c r="BF55" i="2"/>
  <c r="BB55" i="2"/>
  <c r="AN56" i="2"/>
  <c r="AR56" i="2"/>
  <c r="Z56" i="2"/>
  <c r="AD56" i="2"/>
  <c r="CE55" i="2" a="1"/>
  <c r="CE55" i="2" s="1"/>
  <c r="CD56" i="2"/>
  <c r="CA56" i="2"/>
  <c r="CC56" i="2" s="1"/>
  <c r="BY57" i="2"/>
  <c r="AO55" i="2" a="1"/>
  <c r="AO55" i="2" s="1"/>
  <c r="AI57" i="2"/>
  <c r="U57" i="2"/>
  <c r="EC58" i="2"/>
  <c r="EE57" i="2"/>
  <c r="EG57" i="2" s="1"/>
  <c r="CH57" i="2" l="1"/>
  <c r="AA56" i="2" a="1"/>
  <c r="AA56" i="2" s="1"/>
  <c r="EM57" i="2"/>
  <c r="EK58" i="2"/>
  <c r="EL58" i="2"/>
  <c r="DO72" i="2"/>
  <c r="DX71" i="2"/>
  <c r="DT71" i="2"/>
  <c r="DU71" i="2" s="1" a="1"/>
  <c r="DU71" i="2" s="1"/>
  <c r="EJ57" i="2"/>
  <c r="BQ55" i="2" a="1"/>
  <c r="BQ55" i="2" s="1"/>
  <c r="BC55" i="2" a="1"/>
  <c r="BC55" i="2" s="1"/>
  <c r="DF58" i="2"/>
  <c r="DA59" i="2"/>
  <c r="DJ59" i="2" s="1"/>
  <c r="DC58" i="2"/>
  <c r="DE58" i="2" s="1"/>
  <c r="DG57" i="2" a="1"/>
  <c r="DG57" i="2" s="1"/>
  <c r="CS56" i="2" a="1"/>
  <c r="CS56" i="2" s="1"/>
  <c r="CM58" i="2"/>
  <c r="CR57" i="2"/>
  <c r="CV57" i="2"/>
  <c r="BT56" i="2"/>
  <c r="BK57" i="2"/>
  <c r="BP56" i="2"/>
  <c r="AW57" i="2"/>
  <c r="BF56" i="2"/>
  <c r="BB56" i="2"/>
  <c r="AN57" i="2"/>
  <c r="AR57" i="2"/>
  <c r="Z57" i="2"/>
  <c r="AD57" i="2"/>
  <c r="CE56" i="2" a="1"/>
  <c r="CE56" i="2" s="1"/>
  <c r="CD57" i="2"/>
  <c r="BY58" i="2"/>
  <c r="CA57" i="2"/>
  <c r="CC57" i="2" s="1"/>
  <c r="AO56" i="2" a="1"/>
  <c r="AO56" i="2" s="1"/>
  <c r="AI58" i="2"/>
  <c r="U58" i="2"/>
  <c r="EC59" i="2"/>
  <c r="EE58" i="2"/>
  <c r="EG58" i="2" s="1"/>
  <c r="CH58" i="2" l="1"/>
  <c r="EJ58" i="2"/>
  <c r="AA57" i="2" a="1"/>
  <c r="AA57" i="2" s="1"/>
  <c r="EL59" i="2"/>
  <c r="EK59" i="2"/>
  <c r="DO73" i="2"/>
  <c r="DX72" i="2"/>
  <c r="DT72" i="2"/>
  <c r="DU72" i="2" s="1" a="1"/>
  <c r="DU72" i="2" s="1"/>
  <c r="EM58" i="2"/>
  <c r="BQ56" i="2" a="1"/>
  <c r="BQ56" i="2" s="1"/>
  <c r="DF59" i="2"/>
  <c r="DC59" i="2"/>
  <c r="DE59" i="2" s="1"/>
  <c r="DA60" i="2"/>
  <c r="DJ60" i="2" s="1"/>
  <c r="DG58" i="2" a="1"/>
  <c r="DG58" i="2" s="1"/>
  <c r="CS57" i="2" a="1"/>
  <c r="CS57" i="2" s="1"/>
  <c r="CM59" i="2"/>
  <c r="CR58" i="2"/>
  <c r="CV58" i="2"/>
  <c r="BT57" i="2"/>
  <c r="BP57" i="2"/>
  <c r="BK58" i="2"/>
  <c r="AW58" i="2"/>
  <c r="BF57" i="2"/>
  <c r="BB57" i="2"/>
  <c r="BC56" i="2" a="1"/>
  <c r="BC56" i="2" s="1"/>
  <c r="AN58" i="2"/>
  <c r="AR58" i="2"/>
  <c r="Z58" i="2"/>
  <c r="AD58" i="2"/>
  <c r="CD58" i="2"/>
  <c r="BY59" i="2"/>
  <c r="CA58" i="2"/>
  <c r="CC58" i="2" s="1"/>
  <c r="CE57" i="2" a="1"/>
  <c r="CE57" i="2" s="1"/>
  <c r="AO57" i="2" a="1"/>
  <c r="AO57" i="2" s="1"/>
  <c r="AI59" i="2"/>
  <c r="U59" i="2"/>
  <c r="EC60" i="2"/>
  <c r="EE59" i="2"/>
  <c r="EG59" i="2" s="1"/>
  <c r="CH59" i="2" l="1"/>
  <c r="EJ59" i="2"/>
  <c r="AA58" i="2" a="1"/>
  <c r="AA58" i="2" s="1"/>
  <c r="EL60" i="2"/>
  <c r="EK60" i="2"/>
  <c r="DO74" i="2"/>
  <c r="DX73" i="2"/>
  <c r="DT73" i="2"/>
  <c r="DU73" i="2" s="1" a="1"/>
  <c r="DU73" i="2" s="1"/>
  <c r="EM59" i="2"/>
  <c r="BC57" i="2" a="1"/>
  <c r="BC57" i="2" s="1"/>
  <c r="BQ57" i="2" a="1"/>
  <c r="BQ57" i="2" s="1"/>
  <c r="DF60" i="2"/>
  <c r="DC60" i="2"/>
  <c r="DE60" i="2" s="1"/>
  <c r="DA61" i="2"/>
  <c r="DJ61" i="2" s="1"/>
  <c r="DG59" i="2" a="1"/>
  <c r="DG59" i="2" s="1"/>
  <c r="CS58" i="2" a="1"/>
  <c r="CS58" i="2" s="1"/>
  <c r="CM60" i="2"/>
  <c r="CV59" i="2"/>
  <c r="CR59" i="2"/>
  <c r="BT58" i="2"/>
  <c r="BP58" i="2"/>
  <c r="BK59" i="2"/>
  <c r="AW59" i="2"/>
  <c r="BF58" i="2"/>
  <c r="BB58" i="2"/>
  <c r="AN59" i="2"/>
  <c r="AR59" i="2"/>
  <c r="Z59" i="2"/>
  <c r="AD59" i="2"/>
  <c r="CD59" i="2"/>
  <c r="CA59" i="2"/>
  <c r="CC59" i="2" s="1"/>
  <c r="BY60" i="2"/>
  <c r="CE58" i="2" a="1"/>
  <c r="CE58" i="2" s="1"/>
  <c r="AO58" i="2" a="1"/>
  <c r="AO58" i="2" s="1"/>
  <c r="AI60" i="2"/>
  <c r="U60" i="2"/>
  <c r="EC61" i="2"/>
  <c r="EE60" i="2"/>
  <c r="EG60" i="2" s="1"/>
  <c r="CH60" i="2" l="1"/>
  <c r="EJ60" i="2"/>
  <c r="AA59" i="2" a="1"/>
  <c r="AA59" i="2" s="1"/>
  <c r="EL61" i="2"/>
  <c r="EK61" i="2"/>
  <c r="DO75" i="2"/>
  <c r="DX74" i="2"/>
  <c r="DT74" i="2"/>
  <c r="DU74" i="2" s="1" a="1"/>
  <c r="DU74" i="2" s="1"/>
  <c r="EM60" i="2"/>
  <c r="DG60" i="2" a="1"/>
  <c r="DG60" i="2" s="1"/>
  <c r="BQ58" i="2" a="1"/>
  <c r="BQ58" i="2" s="1"/>
  <c r="BC58" i="2" a="1"/>
  <c r="BC58" i="2" s="1"/>
  <c r="DF61" i="2"/>
  <c r="DA62" i="2"/>
  <c r="DJ62" i="2" s="1"/>
  <c r="DC61" i="2"/>
  <c r="DE61" i="2" s="1"/>
  <c r="CS59" i="2" a="1"/>
  <c r="CS59" i="2" s="1"/>
  <c r="CM61" i="2"/>
  <c r="CR60" i="2"/>
  <c r="CV60" i="2"/>
  <c r="BT59" i="2"/>
  <c r="BP59" i="2"/>
  <c r="BK60" i="2"/>
  <c r="AW60" i="2"/>
  <c r="BF59" i="2"/>
  <c r="BB59" i="2"/>
  <c r="AN60" i="2"/>
  <c r="AR60" i="2"/>
  <c r="Z60" i="2"/>
  <c r="AA60" i="2" s="1" a="1"/>
  <c r="AA60" i="2" s="1"/>
  <c r="AD60" i="2"/>
  <c r="CD60" i="2"/>
  <c r="CA60" i="2"/>
  <c r="CC60" i="2" s="1"/>
  <c r="BY61" i="2"/>
  <c r="CE59" i="2" a="1"/>
  <c r="CE59" i="2" s="1"/>
  <c r="AO59" i="2" a="1"/>
  <c r="AO59" i="2" s="1"/>
  <c r="AI61" i="2"/>
  <c r="U61" i="2"/>
  <c r="EC62" i="2"/>
  <c r="EE61" i="2"/>
  <c r="EG61" i="2" s="1"/>
  <c r="EJ61" i="2" l="1"/>
  <c r="CH61" i="2"/>
  <c r="EL62" i="2"/>
  <c r="EK62" i="2"/>
  <c r="EM61" i="2"/>
  <c r="DO76" i="2"/>
  <c r="DX75" i="2"/>
  <c r="DT75" i="2"/>
  <c r="DU75" i="2" s="1" a="1"/>
  <c r="DU75" i="2" s="1"/>
  <c r="DG61" i="2" a="1"/>
  <c r="DG61" i="2" s="1"/>
  <c r="BQ59" i="2" a="1"/>
  <c r="BQ59" i="2" s="1"/>
  <c r="DF62" i="2"/>
  <c r="DC62" i="2"/>
  <c r="DE62" i="2" s="1"/>
  <c r="DA63" i="2"/>
  <c r="DJ63" i="2" s="1"/>
  <c r="CS60" i="2" a="1"/>
  <c r="CS60" i="2" s="1"/>
  <c r="CM62" i="2"/>
  <c r="CV61" i="2"/>
  <c r="CR61" i="2"/>
  <c r="BT60" i="2"/>
  <c r="BP60" i="2"/>
  <c r="BK61" i="2"/>
  <c r="BC59" i="2" a="1"/>
  <c r="BC59" i="2" s="1"/>
  <c r="AW61" i="2"/>
  <c r="BF60" i="2"/>
  <c r="BB60" i="2"/>
  <c r="AN61" i="2"/>
  <c r="AR61" i="2"/>
  <c r="Z61" i="2"/>
  <c r="AA61" i="2" s="1" a="1"/>
  <c r="AA61" i="2" s="1"/>
  <c r="AD61" i="2"/>
  <c r="CD61" i="2"/>
  <c r="BY62" i="2"/>
  <c r="CA61" i="2"/>
  <c r="CC61" i="2" s="1"/>
  <c r="CE60" i="2" a="1"/>
  <c r="CE60" i="2" s="1"/>
  <c r="AO60" i="2" a="1"/>
  <c r="AO60" i="2" s="1"/>
  <c r="AI62" i="2"/>
  <c r="U62" i="2"/>
  <c r="EC63" i="2"/>
  <c r="EE62" i="2"/>
  <c r="EG62" i="2" s="1"/>
  <c r="EJ62" i="2" l="1"/>
  <c r="CH62" i="2"/>
  <c r="DO77" i="2"/>
  <c r="DT76" i="2"/>
  <c r="DU76" i="2" s="1" a="1"/>
  <c r="DU76" i="2" s="1"/>
  <c r="DX76" i="2"/>
  <c r="EM62" i="2"/>
  <c r="EK63" i="2"/>
  <c r="EL63" i="2"/>
  <c r="BQ60" i="2" a="1"/>
  <c r="BQ60" i="2" s="1"/>
  <c r="DF63" i="2"/>
  <c r="DC63" i="2"/>
  <c r="DE63" i="2" s="1"/>
  <c r="DA64" i="2"/>
  <c r="DJ64" i="2" s="1"/>
  <c r="DG62" i="2" a="1"/>
  <c r="DG62" i="2" s="1"/>
  <c r="CS61" i="2" a="1"/>
  <c r="CS61" i="2" s="1"/>
  <c r="CM63" i="2"/>
  <c r="CR62" i="2"/>
  <c r="CV62" i="2"/>
  <c r="BT61" i="2"/>
  <c r="BP61" i="2"/>
  <c r="BK62" i="2"/>
  <c r="BC60" i="2" a="1"/>
  <c r="BC60" i="2" s="1"/>
  <c r="AW62" i="2"/>
  <c r="BF61" i="2"/>
  <c r="BB61" i="2"/>
  <c r="AN62" i="2"/>
  <c r="AR62" i="2"/>
  <c r="Z62" i="2"/>
  <c r="AD62" i="2"/>
  <c r="CD62" i="2"/>
  <c r="BY63" i="2"/>
  <c r="CA62" i="2"/>
  <c r="CC62" i="2" s="1"/>
  <c r="CE61" i="2" a="1"/>
  <c r="CE61" i="2" s="1"/>
  <c r="AO61" i="2" a="1"/>
  <c r="AO61" i="2" s="1"/>
  <c r="AI63" i="2"/>
  <c r="U63" i="2"/>
  <c r="EC64" i="2"/>
  <c r="EE63" i="2"/>
  <c r="EG63" i="2" s="1"/>
  <c r="AA62" i="2" l="1" a="1"/>
  <c r="AA62" i="2" s="1"/>
  <c r="EM63" i="2"/>
  <c r="EK64" i="2"/>
  <c r="EL64" i="2"/>
  <c r="DO78" i="2"/>
  <c r="DT77" i="2"/>
  <c r="DU77" i="2" s="1" a="1"/>
  <c r="DU77" i="2" s="1"/>
  <c r="DX77" i="2"/>
  <c r="EJ63" i="2"/>
  <c r="BQ61" i="2" a="1"/>
  <c r="BQ61" i="2" s="1"/>
  <c r="DG63" i="2" a="1"/>
  <c r="DG63" i="2" s="1"/>
  <c r="DF64" i="2"/>
  <c r="DA65" i="2"/>
  <c r="DJ65" i="2" s="1"/>
  <c r="DC64" i="2"/>
  <c r="DE64" i="2" s="1"/>
  <c r="CS62" i="2" a="1"/>
  <c r="CS62" i="2" s="1"/>
  <c r="CM64" i="2"/>
  <c r="CV63" i="2"/>
  <c r="CR63" i="2"/>
  <c r="CH63" i="2"/>
  <c r="BT62" i="2"/>
  <c r="BP62" i="2"/>
  <c r="BK63" i="2"/>
  <c r="BC61" i="2" a="1"/>
  <c r="BC61" i="2" s="1"/>
  <c r="AW63" i="2"/>
  <c r="BF62" i="2"/>
  <c r="BB62" i="2"/>
  <c r="AN63" i="2"/>
  <c r="AR63" i="2"/>
  <c r="Z63" i="2"/>
  <c r="AD63" i="2"/>
  <c r="CD63" i="2"/>
  <c r="CA63" i="2"/>
  <c r="CC63" i="2" s="1"/>
  <c r="BY64" i="2"/>
  <c r="CE62" i="2" a="1"/>
  <c r="CE62" i="2" s="1"/>
  <c r="AO62" i="2" a="1"/>
  <c r="AO62" i="2" s="1"/>
  <c r="AI64" i="2"/>
  <c r="U64" i="2"/>
  <c r="EC65" i="2"/>
  <c r="EE64" i="2"/>
  <c r="EG64" i="2" s="1"/>
  <c r="EJ64" i="2" l="1"/>
  <c r="AA63" i="2" a="1"/>
  <c r="AA63" i="2" s="1"/>
  <c r="EK65" i="2"/>
  <c r="EL65" i="2"/>
  <c r="DO79" i="2"/>
  <c r="DX78" i="2"/>
  <c r="DT78" i="2"/>
  <c r="DU78" i="2" s="1" a="1"/>
  <c r="DU78" i="2" s="1"/>
  <c r="EM64" i="2"/>
  <c r="BQ62" i="2" a="1"/>
  <c r="BQ62" i="2" s="1"/>
  <c r="BC62" i="2" a="1"/>
  <c r="BC62" i="2" s="1"/>
  <c r="DG64" i="2" a="1"/>
  <c r="DG64" i="2" s="1"/>
  <c r="DF65" i="2"/>
  <c r="DA66" i="2"/>
  <c r="DJ66" i="2" s="1"/>
  <c r="DC65" i="2"/>
  <c r="DE65" i="2" s="1"/>
  <c r="CM65" i="2"/>
  <c r="CV64" i="2"/>
  <c r="CR64" i="2"/>
  <c r="CS63" i="2" a="1"/>
  <c r="CS63" i="2" s="1"/>
  <c r="CH64" i="2"/>
  <c r="BT63" i="2"/>
  <c r="BK64" i="2"/>
  <c r="BP63" i="2"/>
  <c r="AW64" i="2"/>
  <c r="BF63" i="2"/>
  <c r="BB63" i="2"/>
  <c r="AN64" i="2"/>
  <c r="AR64" i="2"/>
  <c r="Z64" i="2"/>
  <c r="AA64" i="2" s="1" a="1"/>
  <c r="AA64" i="2" s="1"/>
  <c r="AD64" i="2"/>
  <c r="CD64" i="2"/>
  <c r="BY65" i="2"/>
  <c r="CA64" i="2"/>
  <c r="CC64" i="2" s="1"/>
  <c r="CE63" i="2" a="1"/>
  <c r="CE63" i="2" s="1"/>
  <c r="AO63" i="2" a="1"/>
  <c r="AO63" i="2" s="1"/>
  <c r="AI65" i="2"/>
  <c r="U65" i="2"/>
  <c r="EC66" i="2"/>
  <c r="EE65" i="2"/>
  <c r="EG65" i="2" s="1"/>
  <c r="EJ65" i="2" l="1"/>
  <c r="EM65" i="2"/>
  <c r="EL66" i="2"/>
  <c r="EK66" i="2"/>
  <c r="DO80" i="2"/>
  <c r="DX79" i="2"/>
  <c r="DT79" i="2"/>
  <c r="DU79" i="2" s="1" a="1"/>
  <c r="DU79" i="2" s="1"/>
  <c r="BC63" i="2" a="1"/>
  <c r="BC63" i="2" s="1"/>
  <c r="DG65" i="2" a="1"/>
  <c r="DG65" i="2" s="1"/>
  <c r="BQ63" i="2" a="1"/>
  <c r="BQ63" i="2" s="1"/>
  <c r="DF66" i="2"/>
  <c r="DA67" i="2"/>
  <c r="DJ67" i="2" s="1"/>
  <c r="DC66" i="2"/>
  <c r="DE66" i="2" s="1"/>
  <c r="CS64" i="2" a="1"/>
  <c r="CS64" i="2" s="1"/>
  <c r="CM66" i="2"/>
  <c r="CV65" i="2"/>
  <c r="CR65" i="2"/>
  <c r="CH65" i="2"/>
  <c r="BT64" i="2"/>
  <c r="BK65" i="2"/>
  <c r="BP64" i="2"/>
  <c r="AW65" i="2"/>
  <c r="BF64" i="2"/>
  <c r="BB64" i="2"/>
  <c r="AN65" i="2"/>
  <c r="AR65" i="2"/>
  <c r="Z65" i="2"/>
  <c r="AA65" i="2" s="1" a="1"/>
  <c r="AA65" i="2" s="1"/>
  <c r="AD65" i="2"/>
  <c r="CD65" i="2"/>
  <c r="BY66" i="2"/>
  <c r="CA65" i="2"/>
  <c r="CC65" i="2" s="1"/>
  <c r="CE64" i="2" a="1"/>
  <c r="CE64" i="2" s="1"/>
  <c r="AO64" i="2" a="1"/>
  <c r="AO64" i="2" s="1"/>
  <c r="AI66" i="2"/>
  <c r="U66" i="2"/>
  <c r="EC67" i="2"/>
  <c r="EE66" i="2"/>
  <c r="EG66" i="2" s="1"/>
  <c r="EM66" i="2" l="1"/>
  <c r="EL67" i="2"/>
  <c r="EK67" i="2"/>
  <c r="DO81" i="2"/>
  <c r="DT80" i="2"/>
  <c r="DU80" i="2" s="1" a="1"/>
  <c r="DU80" i="2" s="1"/>
  <c r="DX80" i="2"/>
  <c r="EJ66" i="2"/>
  <c r="BC64" i="2" a="1"/>
  <c r="BC64" i="2" s="1"/>
  <c r="BQ64" i="2" a="1"/>
  <c r="BQ64" i="2" s="1"/>
  <c r="DG66" i="2" a="1"/>
  <c r="DG66" i="2" s="1"/>
  <c r="DF67" i="2"/>
  <c r="DA68" i="2"/>
  <c r="DJ68" i="2" s="1"/>
  <c r="DC67" i="2"/>
  <c r="DE67" i="2" s="1"/>
  <c r="CM67" i="2"/>
  <c r="CV66" i="2"/>
  <c r="CR66" i="2"/>
  <c r="CS65" i="2" a="1"/>
  <c r="CS65" i="2" s="1"/>
  <c r="CH66" i="2"/>
  <c r="BT65" i="2"/>
  <c r="BK66" i="2"/>
  <c r="BP65" i="2"/>
  <c r="AW66" i="2"/>
  <c r="BF65" i="2"/>
  <c r="BB65" i="2"/>
  <c r="AN66" i="2"/>
  <c r="AR66" i="2"/>
  <c r="Z66" i="2"/>
  <c r="AA66" i="2" s="1" a="1"/>
  <c r="AA66" i="2" s="1"/>
  <c r="AD66" i="2"/>
  <c r="CD66" i="2"/>
  <c r="CA66" i="2"/>
  <c r="CC66" i="2" s="1"/>
  <c r="BY67" i="2"/>
  <c r="CE65" i="2" a="1"/>
  <c r="CE65" i="2" s="1"/>
  <c r="AO65" i="2" a="1"/>
  <c r="AO65" i="2" s="1"/>
  <c r="AI67" i="2"/>
  <c r="U67" i="2"/>
  <c r="EC68" i="2"/>
  <c r="EE67" i="2"/>
  <c r="EG67" i="2" s="1"/>
  <c r="EJ67" i="2" l="1"/>
  <c r="EM67" i="2"/>
  <c r="DO82" i="2"/>
  <c r="DX81" i="2"/>
  <c r="DT81" i="2"/>
  <c r="DU81" i="2" s="1" a="1"/>
  <c r="DU81" i="2" s="1"/>
  <c r="EL68" i="2"/>
  <c r="EK68" i="2"/>
  <c r="BC65" i="2" a="1"/>
  <c r="BC65" i="2" s="1"/>
  <c r="DG67" i="2" a="1"/>
  <c r="DG67" i="2" s="1"/>
  <c r="BQ65" i="2" a="1"/>
  <c r="BQ65" i="2" s="1"/>
  <c r="DF68" i="2"/>
  <c r="DC68" i="2"/>
  <c r="DE68" i="2" s="1"/>
  <c r="DA69" i="2"/>
  <c r="DJ69" i="2" s="1"/>
  <c r="CS66" i="2" a="1"/>
  <c r="CS66" i="2" s="1"/>
  <c r="CM68" i="2"/>
  <c r="CR67" i="2"/>
  <c r="CV67" i="2"/>
  <c r="CH67" i="2"/>
  <c r="BT66" i="2"/>
  <c r="BK67" i="2"/>
  <c r="BP66" i="2"/>
  <c r="AW67" i="2"/>
  <c r="BF66" i="2"/>
  <c r="BB66" i="2"/>
  <c r="AN67" i="2"/>
  <c r="AR67" i="2"/>
  <c r="Z67" i="2"/>
  <c r="AD67" i="2"/>
  <c r="CD67" i="2"/>
  <c r="BY68" i="2"/>
  <c r="CA67" i="2"/>
  <c r="CC67" i="2" s="1"/>
  <c r="CE66" i="2" a="1"/>
  <c r="CE66" i="2" s="1"/>
  <c r="AO66" i="2" a="1"/>
  <c r="AO66" i="2" s="1"/>
  <c r="AI68" i="2"/>
  <c r="U68" i="2"/>
  <c r="EC69" i="2"/>
  <c r="EE68" i="2"/>
  <c r="EG68" i="2" s="1"/>
  <c r="AA67" i="2" l="1" a="1"/>
  <c r="AA67" i="2" s="1"/>
  <c r="EM68" i="2"/>
  <c r="EK69" i="2"/>
  <c r="EL69" i="2"/>
  <c r="DO83" i="2"/>
  <c r="DT82" i="2"/>
  <c r="DU82" i="2" s="1" a="1"/>
  <c r="DU82" i="2" s="1"/>
  <c r="DX82" i="2"/>
  <c r="EJ68" i="2"/>
  <c r="BQ66" i="2" a="1"/>
  <c r="BQ66" i="2" s="1"/>
  <c r="BC66" i="2" a="1"/>
  <c r="BC66" i="2" s="1"/>
  <c r="DF69" i="2"/>
  <c r="DC69" i="2"/>
  <c r="DE69" i="2" s="1"/>
  <c r="DA70" i="2"/>
  <c r="DJ70" i="2" s="1"/>
  <c r="DG68" i="2" a="1"/>
  <c r="DG68" i="2" s="1"/>
  <c r="CS67" i="2" a="1"/>
  <c r="CS67" i="2" s="1"/>
  <c r="CM69" i="2"/>
  <c r="CV68" i="2"/>
  <c r="CR68" i="2"/>
  <c r="CH68" i="2"/>
  <c r="BT67" i="2"/>
  <c r="BP67" i="2"/>
  <c r="BK68" i="2"/>
  <c r="AW68" i="2"/>
  <c r="BF67" i="2"/>
  <c r="BB67" i="2"/>
  <c r="AN68" i="2"/>
  <c r="AR68" i="2"/>
  <c r="Z68" i="2"/>
  <c r="AD68" i="2"/>
  <c r="CD68" i="2"/>
  <c r="CA68" i="2"/>
  <c r="CC68" i="2" s="1"/>
  <c r="BY69" i="2"/>
  <c r="CE67" i="2" a="1"/>
  <c r="CE67" i="2" s="1"/>
  <c r="AO67" i="2" a="1"/>
  <c r="AO67" i="2" s="1"/>
  <c r="AI69" i="2"/>
  <c r="U69" i="2"/>
  <c r="EC70" i="2"/>
  <c r="EE69" i="2"/>
  <c r="EG69" i="2" s="1"/>
  <c r="EJ69" i="2" l="1"/>
  <c r="AA68" i="2" a="1"/>
  <c r="AA68" i="2" s="1"/>
  <c r="EM69" i="2"/>
  <c r="EL70" i="2"/>
  <c r="EK70" i="2"/>
  <c r="DO84" i="2"/>
  <c r="DX83" i="2"/>
  <c r="DT83" i="2"/>
  <c r="DU83" i="2" s="1" a="1"/>
  <c r="DU83" i="2" s="1"/>
  <c r="BQ67" i="2" a="1"/>
  <c r="BQ67" i="2" s="1"/>
  <c r="DF70" i="2"/>
  <c r="DC70" i="2"/>
  <c r="DE70" i="2" s="1"/>
  <c r="DA71" i="2"/>
  <c r="DJ71" i="2" s="1"/>
  <c r="DG69" i="2" a="1"/>
  <c r="DG69" i="2" s="1"/>
  <c r="CM70" i="2"/>
  <c r="CV69" i="2"/>
  <c r="CR69" i="2"/>
  <c r="CS68" i="2" a="1"/>
  <c r="CS68" i="2" s="1"/>
  <c r="CH69" i="2"/>
  <c r="BT68" i="2"/>
  <c r="BP68" i="2"/>
  <c r="BK69" i="2"/>
  <c r="BC67" i="2" a="1"/>
  <c r="BC67" i="2" s="1"/>
  <c r="AW69" i="2"/>
  <c r="BF68" i="2"/>
  <c r="BB68" i="2"/>
  <c r="AN69" i="2"/>
  <c r="AR69" i="2"/>
  <c r="Z69" i="2"/>
  <c r="AD69" i="2"/>
  <c r="CD69" i="2"/>
  <c r="CA69" i="2"/>
  <c r="CC69" i="2" s="1"/>
  <c r="BY70" i="2"/>
  <c r="CE68" i="2" a="1"/>
  <c r="CE68" i="2" s="1"/>
  <c r="AO68" i="2" a="1"/>
  <c r="AO68" i="2" s="1"/>
  <c r="AI70" i="2"/>
  <c r="U70" i="2"/>
  <c r="EC71" i="2"/>
  <c r="EE70" i="2"/>
  <c r="EG70" i="2" s="1"/>
  <c r="EJ70" i="2" l="1"/>
  <c r="CH70" i="2"/>
  <c r="AA69" i="2" a="1"/>
  <c r="AA69" i="2" s="1"/>
  <c r="EM70" i="2"/>
  <c r="EL71" i="2"/>
  <c r="EK71" i="2"/>
  <c r="DO85" i="2"/>
  <c r="DT84" i="2"/>
  <c r="DU84" i="2" s="1" a="1"/>
  <c r="DU84" i="2" s="1"/>
  <c r="DX84" i="2"/>
  <c r="BQ68" i="2" a="1"/>
  <c r="BQ68" i="2" s="1"/>
  <c r="DF71" i="2"/>
  <c r="DC71" i="2"/>
  <c r="DE71" i="2" s="1"/>
  <c r="DA72" i="2"/>
  <c r="DJ72" i="2" s="1"/>
  <c r="DG70" i="2" a="1"/>
  <c r="DG70" i="2" s="1"/>
  <c r="CS69" i="2" a="1"/>
  <c r="CS69" i="2" s="1"/>
  <c r="CM71" i="2"/>
  <c r="CV70" i="2"/>
  <c r="CR70" i="2"/>
  <c r="BT69" i="2"/>
  <c r="BK70" i="2"/>
  <c r="BP69" i="2"/>
  <c r="BC68" i="2" a="1"/>
  <c r="BC68" i="2" s="1"/>
  <c r="AW70" i="2"/>
  <c r="BF69" i="2"/>
  <c r="BB69" i="2"/>
  <c r="AN70" i="2"/>
  <c r="AR70" i="2"/>
  <c r="Z70" i="2"/>
  <c r="AA70" i="2" s="1" a="1"/>
  <c r="AA70" i="2" s="1"/>
  <c r="AD70" i="2"/>
  <c r="CD70" i="2"/>
  <c r="BY71" i="2"/>
  <c r="CA70" i="2"/>
  <c r="CC70" i="2" s="1"/>
  <c r="CE69" i="2" a="1"/>
  <c r="CE69" i="2" s="1"/>
  <c r="AO69" i="2" a="1"/>
  <c r="AO69" i="2" s="1"/>
  <c r="AI71" i="2"/>
  <c r="U71" i="2"/>
  <c r="EC72" i="2"/>
  <c r="EE71" i="2"/>
  <c r="EG71" i="2" s="1"/>
  <c r="EJ71" i="2" l="1"/>
  <c r="CH71" i="2"/>
  <c r="EM71" i="2"/>
  <c r="EL72" i="2"/>
  <c r="EK72" i="2"/>
  <c r="DO86" i="2"/>
  <c r="DT85" i="2"/>
  <c r="DU85" i="2" s="1" a="1"/>
  <c r="DU85" i="2" s="1"/>
  <c r="DX85" i="2"/>
  <c r="BQ69" i="2" a="1"/>
  <c r="BQ69" i="2" s="1"/>
  <c r="DF72" i="2"/>
  <c r="DA73" i="2"/>
  <c r="DJ73" i="2" s="1"/>
  <c r="DC72" i="2"/>
  <c r="DE72" i="2" s="1"/>
  <c r="DG71" i="2" a="1"/>
  <c r="DG71" i="2" s="1"/>
  <c r="CM72" i="2"/>
  <c r="CR71" i="2"/>
  <c r="CV71" i="2"/>
  <c r="CS70" i="2" a="1"/>
  <c r="CS70" i="2" s="1"/>
  <c r="BT70" i="2"/>
  <c r="BP70" i="2"/>
  <c r="BK71" i="2"/>
  <c r="AW71" i="2"/>
  <c r="BF70" i="2"/>
  <c r="BB70" i="2"/>
  <c r="BC69" i="2" a="1"/>
  <c r="BC69" i="2" s="1"/>
  <c r="AN71" i="2"/>
  <c r="AR71" i="2"/>
  <c r="Z71" i="2"/>
  <c r="AA71" i="2" s="1" a="1"/>
  <c r="AA71" i="2" s="1"/>
  <c r="AD71" i="2"/>
  <c r="CD71" i="2"/>
  <c r="CA71" i="2"/>
  <c r="CC71" i="2" s="1"/>
  <c r="BY72" i="2"/>
  <c r="CE70" i="2" a="1"/>
  <c r="CE70" i="2" s="1"/>
  <c r="AO70" i="2" a="1"/>
  <c r="AO70" i="2" s="1"/>
  <c r="AI72" i="2"/>
  <c r="U72" i="2"/>
  <c r="EC73" i="2"/>
  <c r="EE72" i="2"/>
  <c r="EG72" i="2" s="1"/>
  <c r="CH72" i="2" l="1"/>
  <c r="EM72" i="2"/>
  <c r="EL73" i="2"/>
  <c r="EK73" i="2"/>
  <c r="DO87" i="2"/>
  <c r="DT86" i="2"/>
  <c r="DU86" i="2" s="1" a="1"/>
  <c r="DU86" i="2" s="1"/>
  <c r="DX86" i="2"/>
  <c r="EJ72" i="2"/>
  <c r="BQ70" i="2" a="1"/>
  <c r="BQ70" i="2" s="1"/>
  <c r="DF73" i="2"/>
  <c r="DA74" i="2"/>
  <c r="DJ74" i="2" s="1"/>
  <c r="DC73" i="2"/>
  <c r="DE73" i="2" s="1"/>
  <c r="DG72" i="2" a="1"/>
  <c r="DG72" i="2" s="1"/>
  <c r="CS71" i="2" a="1"/>
  <c r="CS71" i="2" s="1"/>
  <c r="CM73" i="2"/>
  <c r="CV72" i="2"/>
  <c r="CR72" i="2"/>
  <c r="BT71" i="2"/>
  <c r="BK72" i="2"/>
  <c r="BP71" i="2"/>
  <c r="BC70" i="2" a="1"/>
  <c r="BC70" i="2" s="1"/>
  <c r="AW72" i="2"/>
  <c r="BF71" i="2"/>
  <c r="BB71" i="2"/>
  <c r="AN72" i="2"/>
  <c r="AR72" i="2"/>
  <c r="Z72" i="2"/>
  <c r="AA72" i="2" s="1" a="1"/>
  <c r="AA72" i="2" s="1"/>
  <c r="AD72" i="2"/>
  <c r="CD72" i="2"/>
  <c r="BY73" i="2"/>
  <c r="CA72" i="2"/>
  <c r="CC72" i="2" s="1"/>
  <c r="CE71" i="2" a="1"/>
  <c r="CE71" i="2" s="1"/>
  <c r="AO71" i="2" a="1"/>
  <c r="AO71" i="2" s="1"/>
  <c r="AI73" i="2"/>
  <c r="U73" i="2"/>
  <c r="EC74" i="2"/>
  <c r="EE73" i="2"/>
  <c r="EG73" i="2" s="1"/>
  <c r="CH73" i="2" l="1"/>
  <c r="EJ73" i="2"/>
  <c r="EM73" i="2"/>
  <c r="EL74" i="2"/>
  <c r="EK74" i="2"/>
  <c r="DO88" i="2"/>
  <c r="DX87" i="2"/>
  <c r="DT87" i="2"/>
  <c r="DU87" i="2" s="1" a="1"/>
  <c r="DU87" i="2" s="1"/>
  <c r="BQ71" i="2" a="1"/>
  <c r="BQ71" i="2" s="1"/>
  <c r="DF74" i="2"/>
  <c r="DA75" i="2"/>
  <c r="DJ75" i="2" s="1"/>
  <c r="DC74" i="2"/>
  <c r="DE74" i="2" s="1"/>
  <c r="DG73" i="2" a="1"/>
  <c r="DG73" i="2" s="1"/>
  <c r="CS72" i="2" a="1"/>
  <c r="CS72" i="2" s="1"/>
  <c r="CM74" i="2"/>
  <c r="CR73" i="2"/>
  <c r="CV73" i="2"/>
  <c r="BT72" i="2"/>
  <c r="BK73" i="2"/>
  <c r="BP72" i="2"/>
  <c r="BC71" i="2" a="1"/>
  <c r="BC71" i="2" s="1"/>
  <c r="AW73" i="2"/>
  <c r="BF72" i="2"/>
  <c r="BB72" i="2"/>
  <c r="AN73" i="2"/>
  <c r="AR73" i="2"/>
  <c r="Z73" i="2"/>
  <c r="AA73" i="2" s="1" a="1"/>
  <c r="AA73" i="2" s="1"/>
  <c r="AD73" i="2"/>
  <c r="CD73" i="2"/>
  <c r="BY74" i="2"/>
  <c r="CA73" i="2"/>
  <c r="CC73" i="2" s="1"/>
  <c r="CE72" i="2" a="1"/>
  <c r="CE72" i="2" s="1"/>
  <c r="AO72" i="2" a="1"/>
  <c r="AO72" i="2" s="1"/>
  <c r="AI74" i="2"/>
  <c r="U74" i="2"/>
  <c r="EC75" i="2"/>
  <c r="EE74" i="2"/>
  <c r="EG74" i="2" s="1"/>
  <c r="EJ74" i="2" l="1"/>
  <c r="CH74" i="2"/>
  <c r="EM74" i="2"/>
  <c r="DO89" i="2"/>
  <c r="DX88" i="2"/>
  <c r="DT88" i="2"/>
  <c r="DU88" i="2" s="1" a="1"/>
  <c r="DU88" i="2" s="1"/>
  <c r="EK75" i="2"/>
  <c r="EL75" i="2"/>
  <c r="BQ72" i="2" a="1"/>
  <c r="BQ72" i="2" s="1"/>
  <c r="DF75" i="2"/>
  <c r="DA76" i="2"/>
  <c r="DJ76" i="2" s="1"/>
  <c r="DC75" i="2"/>
  <c r="DE75" i="2" s="1"/>
  <c r="DG74" i="2" a="1"/>
  <c r="DG74" i="2" s="1"/>
  <c r="CS73" i="2" a="1"/>
  <c r="CS73" i="2" s="1"/>
  <c r="CM75" i="2"/>
  <c r="CV74" i="2"/>
  <c r="CR74" i="2"/>
  <c r="BT73" i="2"/>
  <c r="BK74" i="2"/>
  <c r="BP73" i="2"/>
  <c r="BC72" i="2" a="1"/>
  <c r="BC72" i="2" s="1"/>
  <c r="AW74" i="2"/>
  <c r="BF73" i="2"/>
  <c r="BB73" i="2"/>
  <c r="AN74" i="2"/>
  <c r="AR74" i="2"/>
  <c r="Z74" i="2"/>
  <c r="AA74" i="2" s="1" a="1"/>
  <c r="AA74" i="2" s="1"/>
  <c r="AD74" i="2"/>
  <c r="CD74" i="2"/>
  <c r="CA74" i="2"/>
  <c r="CC74" i="2" s="1"/>
  <c r="BY75" i="2"/>
  <c r="CE73" i="2" a="1"/>
  <c r="CE73" i="2" s="1"/>
  <c r="AO73" i="2" a="1"/>
  <c r="AO73" i="2" s="1"/>
  <c r="AI75" i="2"/>
  <c r="U75" i="2"/>
  <c r="EC76" i="2"/>
  <c r="EE75" i="2"/>
  <c r="EG75" i="2" s="1"/>
  <c r="EJ75" i="2" l="1"/>
  <c r="CH75" i="2"/>
  <c r="EM75" i="2"/>
  <c r="EL76" i="2"/>
  <c r="EK76" i="2"/>
  <c r="DO90" i="2"/>
  <c r="DX89" i="2"/>
  <c r="DT89" i="2"/>
  <c r="DU89" i="2" s="1" a="1"/>
  <c r="DU89" i="2" s="1"/>
  <c r="BQ73" i="2" a="1"/>
  <c r="BQ73" i="2" s="1"/>
  <c r="DF76" i="2"/>
  <c r="DC76" i="2"/>
  <c r="DE76" i="2" s="1"/>
  <c r="DA77" i="2"/>
  <c r="DJ77" i="2" s="1"/>
  <c r="DG75" i="2" a="1"/>
  <c r="DG75" i="2" s="1"/>
  <c r="CM76" i="2"/>
  <c r="CV75" i="2"/>
  <c r="CR75" i="2"/>
  <c r="CS74" i="2" a="1"/>
  <c r="CS74" i="2" s="1"/>
  <c r="BT74" i="2"/>
  <c r="BK75" i="2"/>
  <c r="BP74" i="2"/>
  <c r="BC73" i="2" a="1"/>
  <c r="BC73" i="2" s="1"/>
  <c r="AW75" i="2"/>
  <c r="BF74" i="2"/>
  <c r="BB74" i="2"/>
  <c r="AN75" i="2"/>
  <c r="AR75" i="2"/>
  <c r="Z75" i="2"/>
  <c r="AA75" i="2" s="1" a="1"/>
  <c r="AA75" i="2" s="1"/>
  <c r="AD75" i="2"/>
  <c r="CD75" i="2"/>
  <c r="CA75" i="2"/>
  <c r="CC75" i="2" s="1"/>
  <c r="BY76" i="2"/>
  <c r="CE74" i="2" a="1"/>
  <c r="CE74" i="2" s="1"/>
  <c r="AO74" i="2" a="1"/>
  <c r="AO74" i="2" s="1"/>
  <c r="AI76" i="2"/>
  <c r="U76" i="2"/>
  <c r="EC77" i="2"/>
  <c r="EE76" i="2"/>
  <c r="EG76" i="2" s="1"/>
  <c r="CH76" i="2" l="1"/>
  <c r="EM76" i="2"/>
  <c r="EK77" i="2"/>
  <c r="EL77" i="2"/>
  <c r="EJ76" i="2"/>
  <c r="DO91" i="2"/>
  <c r="DX90" i="2"/>
  <c r="DT90" i="2"/>
  <c r="DU90" i="2" s="1" a="1"/>
  <c r="DU90" i="2" s="1"/>
  <c r="BQ74" i="2" a="1"/>
  <c r="BQ74" i="2" s="1"/>
  <c r="DF77" i="2"/>
  <c r="DA78" i="2"/>
  <c r="DJ78" i="2" s="1"/>
  <c r="DC77" i="2"/>
  <c r="DE77" i="2" s="1"/>
  <c r="DG76" i="2" a="1"/>
  <c r="DG76" i="2" s="1"/>
  <c r="CS75" i="2" a="1"/>
  <c r="CS75" i="2" s="1"/>
  <c r="CM77" i="2"/>
  <c r="CV76" i="2"/>
  <c r="CR76" i="2"/>
  <c r="BT75" i="2"/>
  <c r="BP75" i="2"/>
  <c r="BK76" i="2"/>
  <c r="BC74" i="2" a="1"/>
  <c r="BC74" i="2" s="1"/>
  <c r="AW76" i="2"/>
  <c r="BF75" i="2"/>
  <c r="BB75" i="2"/>
  <c r="AN76" i="2"/>
  <c r="AR76" i="2"/>
  <c r="Z76" i="2"/>
  <c r="AA76" i="2" s="1" a="1"/>
  <c r="AA76" i="2" s="1"/>
  <c r="AD76" i="2"/>
  <c r="CD76" i="2"/>
  <c r="BY77" i="2"/>
  <c r="CA76" i="2"/>
  <c r="CC76" i="2" s="1"/>
  <c r="CE75" i="2" a="1"/>
  <c r="CE75" i="2" s="1"/>
  <c r="AO75" i="2" a="1"/>
  <c r="AO75" i="2" s="1"/>
  <c r="AI77" i="2"/>
  <c r="U77" i="2"/>
  <c r="EC78" i="2"/>
  <c r="EE77" i="2"/>
  <c r="EG77" i="2" s="1"/>
  <c r="EJ77" i="2" l="1"/>
  <c r="EK78" i="2"/>
  <c r="EL78" i="2"/>
  <c r="DO92" i="2"/>
  <c r="DX91" i="2"/>
  <c r="DT91" i="2"/>
  <c r="DU91" i="2" s="1" a="1"/>
  <c r="DU91" i="2" s="1"/>
  <c r="EM77" i="2"/>
  <c r="BQ75" i="2" a="1"/>
  <c r="BQ75" i="2" s="1"/>
  <c r="DF78" i="2"/>
  <c r="DA79" i="2"/>
  <c r="DJ79" i="2" s="1"/>
  <c r="DC78" i="2"/>
  <c r="DE78" i="2" s="1"/>
  <c r="DG77" i="2" a="1"/>
  <c r="DG77" i="2" s="1"/>
  <c r="CS76" i="2" a="1"/>
  <c r="CS76" i="2" s="1"/>
  <c r="CM78" i="2"/>
  <c r="CR77" i="2"/>
  <c r="CV77" i="2"/>
  <c r="CH77" i="2"/>
  <c r="BT76" i="2"/>
  <c r="BK77" i="2"/>
  <c r="BP76" i="2"/>
  <c r="BC75" i="2" a="1"/>
  <c r="BC75" i="2" s="1"/>
  <c r="AW77" i="2"/>
  <c r="BF76" i="2"/>
  <c r="BB76" i="2"/>
  <c r="AN77" i="2"/>
  <c r="AR77" i="2"/>
  <c r="Z77" i="2"/>
  <c r="AA77" i="2" s="1" a="1"/>
  <c r="AA77" i="2" s="1"/>
  <c r="AD77" i="2"/>
  <c r="CD77" i="2"/>
  <c r="BY78" i="2"/>
  <c r="CA77" i="2"/>
  <c r="CC77" i="2" s="1"/>
  <c r="CE76" i="2" a="1"/>
  <c r="CE76" i="2" s="1"/>
  <c r="AO76" i="2" a="1"/>
  <c r="AO76" i="2" s="1"/>
  <c r="AI78" i="2"/>
  <c r="U78" i="2"/>
  <c r="EC79" i="2"/>
  <c r="EE78" i="2"/>
  <c r="EG78" i="2" s="1"/>
  <c r="EJ78" i="2" l="1"/>
  <c r="EK79" i="2"/>
  <c r="EL79" i="2"/>
  <c r="DO93" i="2"/>
  <c r="DX92" i="2"/>
  <c r="DT92" i="2"/>
  <c r="DU92" i="2" s="1" a="1"/>
  <c r="DU92" i="2" s="1"/>
  <c r="EM78" i="2"/>
  <c r="BQ76" i="2" a="1"/>
  <c r="BQ76" i="2" s="1"/>
  <c r="DF79" i="2"/>
  <c r="DC79" i="2"/>
  <c r="DE79" i="2" s="1"/>
  <c r="DA80" i="2"/>
  <c r="DJ80" i="2" s="1"/>
  <c r="DG78" i="2" a="1"/>
  <c r="DG78" i="2" s="1"/>
  <c r="CS77" i="2" a="1"/>
  <c r="CS77" i="2" s="1"/>
  <c r="CM79" i="2"/>
  <c r="CR78" i="2"/>
  <c r="CV78" i="2"/>
  <c r="CH78" i="2"/>
  <c r="BT77" i="2"/>
  <c r="BK78" i="2"/>
  <c r="BP77" i="2"/>
  <c r="BC76" i="2" a="1"/>
  <c r="BC76" i="2" s="1"/>
  <c r="AW78" i="2"/>
  <c r="BF77" i="2"/>
  <c r="BB77" i="2"/>
  <c r="AN78" i="2"/>
  <c r="AR78" i="2"/>
  <c r="Z78" i="2"/>
  <c r="AA78" i="2" s="1" a="1"/>
  <c r="AA78" i="2" s="1"/>
  <c r="AD78" i="2"/>
  <c r="CE77" i="2" a="1"/>
  <c r="CE77" i="2" s="1"/>
  <c r="CD78" i="2"/>
  <c r="BY79" i="2"/>
  <c r="CA78" i="2"/>
  <c r="CC78" i="2" s="1"/>
  <c r="AO77" i="2" a="1"/>
  <c r="AO77" i="2" s="1"/>
  <c r="AI79" i="2"/>
  <c r="U79" i="2"/>
  <c r="EC80" i="2"/>
  <c r="EE79" i="2"/>
  <c r="EG79" i="2" s="1"/>
  <c r="EM79" i="2" l="1"/>
  <c r="EJ79" i="2"/>
  <c r="EL80" i="2"/>
  <c r="EK80" i="2"/>
  <c r="DO94" i="2"/>
  <c r="DX93" i="2"/>
  <c r="DT93" i="2"/>
  <c r="DU93" i="2" s="1" a="1"/>
  <c r="DU93" i="2" s="1"/>
  <c r="BQ77" i="2" a="1"/>
  <c r="BQ77" i="2" s="1"/>
  <c r="DF80" i="2"/>
  <c r="DA81" i="2"/>
  <c r="DJ81" i="2" s="1"/>
  <c r="DC80" i="2"/>
  <c r="DE80" i="2" s="1"/>
  <c r="DG79" i="2" a="1"/>
  <c r="DG79" i="2" s="1"/>
  <c r="CS78" i="2" a="1"/>
  <c r="CS78" i="2" s="1"/>
  <c r="CM80" i="2"/>
  <c r="CV79" i="2"/>
  <c r="CR79" i="2"/>
  <c r="CH79" i="2"/>
  <c r="BT78" i="2"/>
  <c r="BP78" i="2"/>
  <c r="BK79" i="2"/>
  <c r="BC77" i="2" a="1"/>
  <c r="BC77" i="2" s="1"/>
  <c r="AW79" i="2"/>
  <c r="BF78" i="2"/>
  <c r="BB78" i="2"/>
  <c r="AN79" i="2"/>
  <c r="AR79" i="2"/>
  <c r="Z79" i="2"/>
  <c r="AA79" i="2" s="1" a="1"/>
  <c r="AA79" i="2" s="1"/>
  <c r="AD79" i="2"/>
  <c r="CD79" i="2"/>
  <c r="BY80" i="2"/>
  <c r="CA79" i="2"/>
  <c r="CC79" i="2" s="1"/>
  <c r="CE78" i="2" a="1"/>
  <c r="CE78" i="2" s="1"/>
  <c r="AO78" i="2" a="1"/>
  <c r="AO78" i="2" s="1"/>
  <c r="AI80" i="2"/>
  <c r="U80" i="2"/>
  <c r="EC81" i="2"/>
  <c r="EE80" i="2"/>
  <c r="EG80" i="2" s="1"/>
  <c r="EM80" i="2" l="1"/>
  <c r="EL81" i="2"/>
  <c r="EK81" i="2"/>
  <c r="DO95" i="2"/>
  <c r="DX94" i="2"/>
  <c r="DT94" i="2"/>
  <c r="DU94" i="2" s="1" a="1"/>
  <c r="DU94" i="2" s="1"/>
  <c r="EJ80" i="2"/>
  <c r="BQ78" i="2" a="1"/>
  <c r="BQ78" i="2" s="1"/>
  <c r="DF81" i="2"/>
  <c r="DA82" i="2"/>
  <c r="DJ82" i="2" s="1"/>
  <c r="DC81" i="2"/>
  <c r="DE81" i="2" s="1"/>
  <c r="DG80" i="2" a="1"/>
  <c r="DG80" i="2" s="1"/>
  <c r="CS79" i="2" a="1"/>
  <c r="CS79" i="2" s="1"/>
  <c r="CM81" i="2"/>
  <c r="CV80" i="2"/>
  <c r="CR80" i="2"/>
  <c r="CH80" i="2"/>
  <c r="BT79" i="2"/>
  <c r="BK80" i="2"/>
  <c r="BP79" i="2"/>
  <c r="BC78" i="2" a="1"/>
  <c r="BC78" i="2" s="1"/>
  <c r="AW80" i="2"/>
  <c r="BF79" i="2"/>
  <c r="BB79" i="2"/>
  <c r="AN80" i="2"/>
  <c r="AR80" i="2"/>
  <c r="Z80" i="2"/>
  <c r="AA80" i="2" s="1" a="1"/>
  <c r="AA80" i="2" s="1"/>
  <c r="AD80" i="2"/>
  <c r="CD80" i="2"/>
  <c r="BY81" i="2"/>
  <c r="CA80" i="2"/>
  <c r="CC80" i="2" s="1"/>
  <c r="CE79" i="2" a="1"/>
  <c r="CE79" i="2" s="1"/>
  <c r="AO79" i="2" a="1"/>
  <c r="AO79" i="2" s="1"/>
  <c r="AI81" i="2"/>
  <c r="U81" i="2"/>
  <c r="EC82" i="2"/>
  <c r="EE81" i="2"/>
  <c r="EG81" i="2" s="1"/>
  <c r="EJ81" i="2" l="1"/>
  <c r="EM81" i="2"/>
  <c r="EL82" i="2"/>
  <c r="EK82" i="2"/>
  <c r="DO96" i="2"/>
  <c r="DX95" i="2"/>
  <c r="DT95" i="2"/>
  <c r="DU95" i="2" s="1" a="1"/>
  <c r="DU95" i="2" s="1"/>
  <c r="BQ79" i="2" a="1"/>
  <c r="BQ79" i="2" s="1"/>
  <c r="DF82" i="2"/>
  <c r="DC82" i="2"/>
  <c r="DE82" i="2" s="1"/>
  <c r="DA83" i="2"/>
  <c r="DJ83" i="2" s="1"/>
  <c r="DG81" i="2" a="1"/>
  <c r="DG81" i="2" s="1"/>
  <c r="CS80" i="2" a="1"/>
  <c r="CS80" i="2" s="1"/>
  <c r="CM82" i="2"/>
  <c r="CV81" i="2"/>
  <c r="CR81" i="2"/>
  <c r="CH81" i="2"/>
  <c r="BT80" i="2"/>
  <c r="BK81" i="2"/>
  <c r="BP80" i="2"/>
  <c r="BC79" i="2" a="1"/>
  <c r="BC79" i="2" s="1"/>
  <c r="AW81" i="2"/>
  <c r="BF80" i="2"/>
  <c r="BB80" i="2"/>
  <c r="AN81" i="2"/>
  <c r="AR81" i="2"/>
  <c r="Z81" i="2"/>
  <c r="AA81" i="2" s="1" a="1"/>
  <c r="AA81" i="2" s="1"/>
  <c r="AD81" i="2"/>
  <c r="CD81" i="2"/>
  <c r="CA81" i="2"/>
  <c r="CC81" i="2" s="1"/>
  <c r="BY82" i="2"/>
  <c r="CE80" i="2" a="1"/>
  <c r="CE80" i="2" s="1"/>
  <c r="AO80" i="2" a="1"/>
  <c r="AO80" i="2" s="1"/>
  <c r="AI82" i="2"/>
  <c r="U82" i="2"/>
  <c r="EC83" i="2"/>
  <c r="EE82" i="2"/>
  <c r="EG82" i="2" s="1"/>
  <c r="EM82" i="2" l="1"/>
  <c r="EK83" i="2"/>
  <c r="EL83" i="2"/>
  <c r="DO97" i="2"/>
  <c r="DX96" i="2"/>
  <c r="DT96" i="2"/>
  <c r="DU96" i="2" s="1" a="1"/>
  <c r="DU96" i="2" s="1"/>
  <c r="EJ82" i="2"/>
  <c r="BQ80" i="2" a="1"/>
  <c r="BQ80" i="2" s="1"/>
  <c r="DF83" i="2"/>
  <c r="DC83" i="2"/>
  <c r="DE83" i="2" s="1"/>
  <c r="DA84" i="2"/>
  <c r="DJ84" i="2" s="1"/>
  <c r="DG82" i="2" a="1"/>
  <c r="DG82" i="2" s="1"/>
  <c r="CS81" i="2" a="1"/>
  <c r="CS81" i="2" s="1"/>
  <c r="CM83" i="2"/>
  <c r="CV82" i="2"/>
  <c r="CR82" i="2"/>
  <c r="CH82" i="2"/>
  <c r="BT81" i="2"/>
  <c r="BK82" i="2"/>
  <c r="BP81" i="2"/>
  <c r="BC80" i="2" a="1"/>
  <c r="BC80" i="2" s="1"/>
  <c r="AW82" i="2"/>
  <c r="BF81" i="2"/>
  <c r="BB81" i="2"/>
  <c r="AN82" i="2"/>
  <c r="AR82" i="2"/>
  <c r="Z82" i="2"/>
  <c r="AA82" i="2" s="1" a="1"/>
  <c r="AA82" i="2" s="1"/>
  <c r="AD82" i="2"/>
  <c r="CD82" i="2"/>
  <c r="BY83" i="2"/>
  <c r="CA82" i="2"/>
  <c r="CC82" i="2" s="1"/>
  <c r="CE81" i="2" a="1"/>
  <c r="CE81" i="2" s="1"/>
  <c r="AO81" i="2" a="1"/>
  <c r="AO81" i="2" s="1"/>
  <c r="AI83" i="2"/>
  <c r="U83" i="2"/>
  <c r="EC84" i="2"/>
  <c r="EE83" i="2"/>
  <c r="EG83" i="2" s="1"/>
  <c r="EJ83" i="2" l="1"/>
  <c r="EM83" i="2"/>
  <c r="EL84" i="2"/>
  <c r="EK84" i="2"/>
  <c r="DO98" i="2"/>
  <c r="DX97" i="2"/>
  <c r="DT97" i="2"/>
  <c r="DU97" i="2" s="1" a="1"/>
  <c r="DU97" i="2" s="1"/>
  <c r="BQ81" i="2" a="1"/>
  <c r="BQ81" i="2" s="1"/>
  <c r="DF84" i="2"/>
  <c r="DA85" i="2"/>
  <c r="DJ85" i="2" s="1"/>
  <c r="DC84" i="2"/>
  <c r="DE84" i="2" s="1"/>
  <c r="DG83" i="2" a="1"/>
  <c r="DG83" i="2" s="1"/>
  <c r="CS82" i="2" a="1"/>
  <c r="CS82" i="2" s="1"/>
  <c r="CM84" i="2"/>
  <c r="CV83" i="2"/>
  <c r="CR83" i="2"/>
  <c r="CH83" i="2"/>
  <c r="BT82" i="2"/>
  <c r="BK83" i="2"/>
  <c r="BP82" i="2"/>
  <c r="BC81" i="2" a="1"/>
  <c r="BC81" i="2" s="1"/>
  <c r="AW83" i="2"/>
  <c r="BF82" i="2"/>
  <c r="BB82" i="2"/>
  <c r="AN83" i="2"/>
  <c r="AR83" i="2"/>
  <c r="Z83" i="2"/>
  <c r="AA83" i="2" s="1" a="1"/>
  <c r="AA83" i="2" s="1"/>
  <c r="AD83" i="2"/>
  <c r="CD83" i="2"/>
  <c r="BY84" i="2"/>
  <c r="CA83" i="2"/>
  <c r="CC83" i="2" s="1"/>
  <c r="CE82" i="2" a="1"/>
  <c r="CE82" i="2" s="1"/>
  <c r="AO82" i="2" a="1"/>
  <c r="AO82" i="2" s="1"/>
  <c r="AI84" i="2"/>
  <c r="U84" i="2"/>
  <c r="EC85" i="2"/>
  <c r="EE84" i="2"/>
  <c r="EG84" i="2" s="1"/>
  <c r="CH84" i="2" l="1"/>
  <c r="EM84" i="2"/>
  <c r="DO99" i="2"/>
  <c r="DT98" i="2"/>
  <c r="DU98" i="2" s="1" a="1"/>
  <c r="DU98" i="2" s="1"/>
  <c r="DX98" i="2"/>
  <c r="EJ84" i="2"/>
  <c r="EL85" i="2"/>
  <c r="EK85" i="2"/>
  <c r="BQ82" i="2" a="1"/>
  <c r="BQ82" i="2" s="1"/>
  <c r="DF85" i="2"/>
  <c r="DC85" i="2"/>
  <c r="DE85" i="2" s="1"/>
  <c r="DA86" i="2"/>
  <c r="DJ86" i="2" s="1"/>
  <c r="DG84" i="2" a="1"/>
  <c r="DG84" i="2" s="1"/>
  <c r="CM85" i="2"/>
  <c r="CR84" i="2"/>
  <c r="CV84" i="2"/>
  <c r="CS83" i="2" a="1"/>
  <c r="CS83" i="2" s="1"/>
  <c r="BT83" i="2"/>
  <c r="BK84" i="2"/>
  <c r="BP83" i="2"/>
  <c r="BC82" i="2" a="1"/>
  <c r="BC82" i="2" s="1"/>
  <c r="AW84" i="2"/>
  <c r="BF83" i="2"/>
  <c r="BB83" i="2"/>
  <c r="AN84" i="2"/>
  <c r="AR84" i="2"/>
  <c r="Z84" i="2"/>
  <c r="AA84" i="2" s="1" a="1"/>
  <c r="AA84" i="2" s="1"/>
  <c r="AD84" i="2"/>
  <c r="CE83" i="2" a="1"/>
  <c r="CE83" i="2" s="1"/>
  <c r="CD84" i="2"/>
  <c r="CA84" i="2"/>
  <c r="CC84" i="2" s="1"/>
  <c r="BY85" i="2"/>
  <c r="AO83" i="2" a="1"/>
  <c r="AO83" i="2" s="1"/>
  <c r="AI85" i="2"/>
  <c r="U85" i="2"/>
  <c r="EC86" i="2"/>
  <c r="EE85" i="2"/>
  <c r="EG85" i="2" s="1"/>
  <c r="CH85" i="2" l="1"/>
  <c r="EM85" i="2"/>
  <c r="EL86" i="2"/>
  <c r="EK86" i="2"/>
  <c r="EJ85" i="2"/>
  <c r="DO100" i="2"/>
  <c r="DT99" i="2"/>
  <c r="DU99" i="2" s="1" a="1"/>
  <c r="DU99" i="2" s="1"/>
  <c r="DX99" i="2"/>
  <c r="BQ83" i="2" a="1"/>
  <c r="BQ83" i="2" s="1"/>
  <c r="DF86" i="2"/>
  <c r="DA87" i="2"/>
  <c r="DJ87" i="2" s="1"/>
  <c r="DC86" i="2"/>
  <c r="DE86" i="2" s="1"/>
  <c r="DG85" i="2" a="1"/>
  <c r="DG85" i="2" s="1"/>
  <c r="CS84" i="2" a="1"/>
  <c r="CS84" i="2" s="1"/>
  <c r="CM86" i="2"/>
  <c r="CR85" i="2"/>
  <c r="CV85" i="2"/>
  <c r="BT84" i="2"/>
  <c r="BK85" i="2"/>
  <c r="BP84" i="2"/>
  <c r="BC83" i="2" a="1"/>
  <c r="BC83" i="2" s="1"/>
  <c r="AW85" i="2"/>
  <c r="BF84" i="2"/>
  <c r="BB84" i="2"/>
  <c r="AN85" i="2"/>
  <c r="AR85" i="2"/>
  <c r="Z85" i="2"/>
  <c r="AA85" i="2" s="1" a="1"/>
  <c r="AA85" i="2" s="1"/>
  <c r="AD85" i="2"/>
  <c r="CD85" i="2"/>
  <c r="BY86" i="2"/>
  <c r="CA85" i="2"/>
  <c r="CC85" i="2" s="1"/>
  <c r="CE84" i="2" a="1"/>
  <c r="CE84" i="2" s="1"/>
  <c r="AO84" i="2" a="1"/>
  <c r="AO84" i="2" s="1"/>
  <c r="AI86" i="2"/>
  <c r="U86" i="2"/>
  <c r="EC87" i="2"/>
  <c r="EE86" i="2"/>
  <c r="EG86" i="2" s="1"/>
  <c r="CH86" i="2" l="1"/>
  <c r="EJ86" i="2"/>
  <c r="EM86" i="2"/>
  <c r="EL87" i="2"/>
  <c r="EK87" i="2"/>
  <c r="DO101" i="2"/>
  <c r="DT100" i="2"/>
  <c r="DU100" i="2" s="1" a="1"/>
  <c r="DU100" i="2" s="1"/>
  <c r="DX100" i="2"/>
  <c r="BQ84" i="2" a="1"/>
  <c r="BQ84" i="2" s="1"/>
  <c r="DF87" i="2"/>
  <c r="DA88" i="2"/>
  <c r="DJ88" i="2" s="1"/>
  <c r="DC87" i="2"/>
  <c r="DE87" i="2" s="1"/>
  <c r="DG86" i="2" a="1"/>
  <c r="DG86" i="2" s="1"/>
  <c r="CS85" i="2" a="1"/>
  <c r="CS85" i="2" s="1"/>
  <c r="CM87" i="2"/>
  <c r="CV86" i="2"/>
  <c r="CR86" i="2"/>
  <c r="BT85" i="2"/>
  <c r="BK86" i="2"/>
  <c r="BP85" i="2"/>
  <c r="BC84" i="2" a="1"/>
  <c r="BC84" i="2" s="1"/>
  <c r="AW86" i="2"/>
  <c r="BF85" i="2"/>
  <c r="BB85" i="2"/>
  <c r="AN86" i="2"/>
  <c r="AR86" i="2"/>
  <c r="Z86" i="2"/>
  <c r="AA86" i="2" s="1" a="1"/>
  <c r="AA86" i="2" s="1"/>
  <c r="AD86" i="2"/>
  <c r="CD86" i="2"/>
  <c r="CA86" i="2"/>
  <c r="CC86" i="2" s="1"/>
  <c r="BY87" i="2"/>
  <c r="CE85" i="2" a="1"/>
  <c r="CE85" i="2" s="1"/>
  <c r="AO85" i="2" a="1"/>
  <c r="AO85" i="2" s="1"/>
  <c r="AI87" i="2"/>
  <c r="U87" i="2"/>
  <c r="EC88" i="2"/>
  <c r="EE87" i="2"/>
  <c r="EG87" i="2" s="1"/>
  <c r="CH87" i="2" l="1"/>
  <c r="EJ87" i="2"/>
  <c r="EM87" i="2"/>
  <c r="EL88" i="2"/>
  <c r="EK88" i="2"/>
  <c r="DO102" i="2"/>
  <c r="DX101" i="2"/>
  <c r="DT101" i="2"/>
  <c r="DU101" i="2" s="1" a="1"/>
  <c r="DU101" i="2" s="1"/>
  <c r="BQ85" i="2" a="1"/>
  <c r="BQ85" i="2" s="1"/>
  <c r="DF88" i="2"/>
  <c r="DA89" i="2"/>
  <c r="DJ89" i="2" s="1"/>
  <c r="DC88" i="2"/>
  <c r="DE88" i="2" s="1"/>
  <c r="DG87" i="2" a="1"/>
  <c r="DG87" i="2" s="1"/>
  <c r="CS86" i="2" a="1"/>
  <c r="CS86" i="2" s="1"/>
  <c r="CM88" i="2"/>
  <c r="CR87" i="2"/>
  <c r="CV87" i="2"/>
  <c r="BT86" i="2"/>
  <c r="BK87" i="2"/>
  <c r="BP86" i="2"/>
  <c r="AW87" i="2"/>
  <c r="BF86" i="2"/>
  <c r="BB86" i="2"/>
  <c r="BC85" i="2" a="1"/>
  <c r="BC85" i="2" s="1"/>
  <c r="AN87" i="2"/>
  <c r="AR87" i="2"/>
  <c r="Z87" i="2"/>
  <c r="AA87" i="2" s="1" a="1"/>
  <c r="AA87" i="2" s="1"/>
  <c r="AD87" i="2"/>
  <c r="CD87" i="2"/>
  <c r="BY88" i="2"/>
  <c r="CA87" i="2"/>
  <c r="CC87" i="2" s="1"/>
  <c r="CE86" i="2" a="1"/>
  <c r="CE86" i="2" s="1"/>
  <c r="AO86" i="2" a="1"/>
  <c r="AO86" i="2" s="1"/>
  <c r="AI88" i="2"/>
  <c r="U88" i="2"/>
  <c r="EC89" i="2"/>
  <c r="EE88" i="2"/>
  <c r="EG88" i="2" s="1"/>
  <c r="EJ88" i="2" l="1"/>
  <c r="CH88" i="2"/>
  <c r="EM88" i="2"/>
  <c r="EK89" i="2"/>
  <c r="EJ89" i="2" s="1"/>
  <c r="EL89" i="2"/>
  <c r="DO103" i="2"/>
  <c r="DX102" i="2"/>
  <c r="DT102" i="2"/>
  <c r="DU102" i="2" s="1" a="1"/>
  <c r="DU102" i="2" s="1"/>
  <c r="BQ86" i="2" a="1"/>
  <c r="BQ86" i="2" s="1"/>
  <c r="DF89" i="2"/>
  <c r="DA90" i="2"/>
  <c r="DJ90" i="2" s="1"/>
  <c r="DC89" i="2"/>
  <c r="DE89" i="2" s="1"/>
  <c r="DG88" i="2" a="1"/>
  <c r="DG88" i="2" s="1"/>
  <c r="CS87" i="2" a="1"/>
  <c r="CS87" i="2" s="1"/>
  <c r="CM89" i="2"/>
  <c r="CR88" i="2"/>
  <c r="CV88" i="2"/>
  <c r="BT87" i="2"/>
  <c r="BK88" i="2"/>
  <c r="BP87" i="2"/>
  <c r="BC86" i="2" a="1"/>
  <c r="BC86" i="2" s="1"/>
  <c r="AW88" i="2"/>
  <c r="BF87" i="2"/>
  <c r="BB87" i="2"/>
  <c r="AN88" i="2"/>
  <c r="AR88" i="2"/>
  <c r="Z88" i="2"/>
  <c r="AA88" i="2" s="1" a="1"/>
  <c r="AA88" i="2" s="1"/>
  <c r="AD88" i="2"/>
  <c r="CD88" i="2"/>
  <c r="BY89" i="2"/>
  <c r="CA88" i="2"/>
  <c r="CC88" i="2" s="1"/>
  <c r="CE87" i="2" a="1"/>
  <c r="CE87" i="2" s="1"/>
  <c r="AO87" i="2" a="1"/>
  <c r="AO87" i="2" s="1"/>
  <c r="AI89" i="2"/>
  <c r="U89" i="2"/>
  <c r="EC90" i="2"/>
  <c r="EE89" i="2"/>
  <c r="EG89" i="2" s="1"/>
  <c r="CH89" i="2" l="1"/>
  <c r="EM89" i="2"/>
  <c r="EK90" i="2"/>
  <c r="EL90" i="2"/>
  <c r="DO104" i="2"/>
  <c r="DX103" i="2"/>
  <c r="DT103" i="2"/>
  <c r="DU103" i="2" s="1" a="1"/>
  <c r="DU103" i="2" s="1"/>
  <c r="BQ87" i="2" a="1"/>
  <c r="BQ87" i="2" s="1"/>
  <c r="DF90" i="2"/>
  <c r="DA91" i="2"/>
  <c r="DJ91" i="2" s="1"/>
  <c r="DC90" i="2"/>
  <c r="DE90" i="2" s="1"/>
  <c r="DG89" i="2" a="1"/>
  <c r="DG89" i="2" s="1"/>
  <c r="CS88" i="2" a="1"/>
  <c r="CS88" i="2" s="1"/>
  <c r="CM90" i="2"/>
  <c r="CV89" i="2"/>
  <c r="CR89" i="2"/>
  <c r="BT88" i="2"/>
  <c r="BP88" i="2"/>
  <c r="BK89" i="2"/>
  <c r="BC87" i="2" a="1"/>
  <c r="BC87" i="2" s="1"/>
  <c r="AW89" i="2"/>
  <c r="BF88" i="2"/>
  <c r="BB88" i="2"/>
  <c r="AN89" i="2"/>
  <c r="AR89" i="2"/>
  <c r="Z89" i="2"/>
  <c r="AA89" i="2" s="1" a="1"/>
  <c r="AA89" i="2" s="1"/>
  <c r="AD89" i="2"/>
  <c r="CD89" i="2"/>
  <c r="CA89" i="2"/>
  <c r="CC89" i="2" s="1"/>
  <c r="BY90" i="2"/>
  <c r="CE88" i="2" a="1"/>
  <c r="CE88" i="2" s="1"/>
  <c r="AO88" i="2" a="1"/>
  <c r="AO88" i="2" s="1"/>
  <c r="AI90" i="2"/>
  <c r="U90" i="2"/>
  <c r="EC91" i="2"/>
  <c r="EE90" i="2"/>
  <c r="EG90" i="2" s="1"/>
  <c r="CH90" i="2" l="1"/>
  <c r="EM90" i="2"/>
  <c r="EJ90" i="2"/>
  <c r="EK91" i="2"/>
  <c r="EL91" i="2"/>
  <c r="DO105" i="2"/>
  <c r="DT104" i="2"/>
  <c r="DU104" i="2" s="1" a="1"/>
  <c r="DU104" i="2" s="1"/>
  <c r="DX104" i="2"/>
  <c r="DG90" i="2" a="1"/>
  <c r="DG90" i="2" s="1"/>
  <c r="BQ88" i="2" a="1"/>
  <c r="BQ88" i="2" s="1"/>
  <c r="DF91" i="2"/>
  <c r="DA92" i="2"/>
  <c r="DJ92" i="2" s="1"/>
  <c r="DC91" i="2"/>
  <c r="DE91" i="2" s="1"/>
  <c r="CS89" i="2" a="1"/>
  <c r="CS89" i="2" s="1"/>
  <c r="CM91" i="2"/>
  <c r="CR90" i="2"/>
  <c r="CV90" i="2"/>
  <c r="BT89" i="2"/>
  <c r="BP89" i="2"/>
  <c r="BK90" i="2"/>
  <c r="BC88" i="2" a="1"/>
  <c r="BC88" i="2" s="1"/>
  <c r="AW90" i="2"/>
  <c r="BF89" i="2"/>
  <c r="BB89" i="2"/>
  <c r="AN90" i="2"/>
  <c r="AR90" i="2"/>
  <c r="Z90" i="2"/>
  <c r="AA90" i="2" s="1" a="1"/>
  <c r="AA90" i="2" s="1"/>
  <c r="AD90" i="2"/>
  <c r="CE89" i="2" a="1"/>
  <c r="CE89" i="2" s="1"/>
  <c r="CD90" i="2"/>
  <c r="BY91" i="2"/>
  <c r="CA90" i="2"/>
  <c r="CC90" i="2" s="1"/>
  <c r="AO89" i="2" a="1"/>
  <c r="AO89" i="2" s="1"/>
  <c r="AI91" i="2"/>
  <c r="U91" i="2"/>
  <c r="EC92" i="2"/>
  <c r="EE91" i="2"/>
  <c r="EG91" i="2" s="1"/>
  <c r="EJ91" i="2" l="1"/>
  <c r="DO106" i="2"/>
  <c r="DX105" i="2"/>
  <c r="DT105" i="2"/>
  <c r="DU105" i="2" s="1" a="1"/>
  <c r="DU105" i="2" s="1"/>
  <c r="EK92" i="2"/>
  <c r="EL92" i="2"/>
  <c r="EM91" i="2"/>
  <c r="BQ89" i="2" a="1"/>
  <c r="BQ89" i="2" s="1"/>
  <c r="DF92" i="2"/>
  <c r="DA93" i="2"/>
  <c r="DJ93" i="2" s="1"/>
  <c r="DC92" i="2"/>
  <c r="DE92" i="2" s="1"/>
  <c r="DG91" i="2" a="1"/>
  <c r="DG91" i="2" s="1"/>
  <c r="CS90" i="2" a="1"/>
  <c r="CS90" i="2" s="1"/>
  <c r="CM92" i="2"/>
  <c r="CV91" i="2"/>
  <c r="CR91" i="2"/>
  <c r="CH91" i="2"/>
  <c r="BT90" i="2"/>
  <c r="BK91" i="2"/>
  <c r="BP90" i="2"/>
  <c r="AW91" i="2"/>
  <c r="BF90" i="2"/>
  <c r="BB90" i="2"/>
  <c r="BC89" i="2" a="1"/>
  <c r="BC89" i="2" s="1"/>
  <c r="AN91" i="2"/>
  <c r="AR91" i="2"/>
  <c r="Z91" i="2"/>
  <c r="AA91" i="2" s="1" a="1"/>
  <c r="AA91" i="2" s="1"/>
  <c r="AD91" i="2"/>
  <c r="CD91" i="2"/>
  <c r="BY92" i="2"/>
  <c r="CA91" i="2"/>
  <c r="CC91" i="2" s="1"/>
  <c r="CE90" i="2" a="1"/>
  <c r="CE90" i="2" s="1"/>
  <c r="AO90" i="2" a="1"/>
  <c r="AO90" i="2" s="1"/>
  <c r="AI92" i="2"/>
  <c r="U92" i="2"/>
  <c r="EC93" i="2"/>
  <c r="EE92" i="2"/>
  <c r="EG92" i="2" s="1"/>
  <c r="EK93" i="2" l="1"/>
  <c r="EL93" i="2"/>
  <c r="DO107" i="2"/>
  <c r="DX106" i="2"/>
  <c r="DT106" i="2"/>
  <c r="DU106" i="2" s="1" a="1"/>
  <c r="DU106" i="2" s="1"/>
  <c r="EM92" i="2"/>
  <c r="EJ92" i="2"/>
  <c r="BQ90" i="2" a="1"/>
  <c r="BQ90" i="2" s="1"/>
  <c r="DF93" i="2"/>
  <c r="DA94" i="2"/>
  <c r="DJ94" i="2" s="1"/>
  <c r="DC93" i="2"/>
  <c r="DE93" i="2" s="1"/>
  <c r="DG92" i="2" a="1"/>
  <c r="DG92" i="2" s="1"/>
  <c r="CS91" i="2" a="1"/>
  <c r="CS91" i="2" s="1"/>
  <c r="CM93" i="2"/>
  <c r="CR92" i="2"/>
  <c r="CV92" i="2"/>
  <c r="CH92" i="2"/>
  <c r="BT91" i="2"/>
  <c r="BK92" i="2"/>
  <c r="BP91" i="2"/>
  <c r="BC90" i="2" a="1"/>
  <c r="BC90" i="2" s="1"/>
  <c r="AW92" i="2"/>
  <c r="BF91" i="2"/>
  <c r="BB91" i="2"/>
  <c r="AN92" i="2"/>
  <c r="AR92" i="2"/>
  <c r="Z92" i="2"/>
  <c r="AA92" i="2" s="1" a="1"/>
  <c r="AA92" i="2" s="1"/>
  <c r="AD92" i="2"/>
  <c r="CD92" i="2"/>
  <c r="BY93" i="2"/>
  <c r="CA92" i="2"/>
  <c r="CC92" i="2" s="1"/>
  <c r="CE91" i="2" a="1"/>
  <c r="CE91" i="2" s="1"/>
  <c r="AO91" i="2" a="1"/>
  <c r="AO91" i="2" s="1"/>
  <c r="AI93" i="2"/>
  <c r="U93" i="2"/>
  <c r="EC94" i="2"/>
  <c r="EE93" i="2"/>
  <c r="EG93" i="2" s="1"/>
  <c r="EJ93" i="2" l="1"/>
  <c r="EM93" i="2"/>
  <c r="DO108" i="2"/>
  <c r="DX107" i="2"/>
  <c r="DT107" i="2"/>
  <c r="DU107" i="2" s="1" a="1"/>
  <c r="DU107" i="2" s="1"/>
  <c r="EL94" i="2"/>
  <c r="EK94" i="2"/>
  <c r="BQ91" i="2" a="1"/>
  <c r="BQ91" i="2" s="1"/>
  <c r="DF94" i="2"/>
  <c r="DC94" i="2"/>
  <c r="DE94" i="2" s="1"/>
  <c r="DA95" i="2"/>
  <c r="DJ95" i="2" s="1"/>
  <c r="DG93" i="2" a="1"/>
  <c r="DG93" i="2" s="1"/>
  <c r="CS92" i="2" a="1"/>
  <c r="CS92" i="2" s="1"/>
  <c r="CM94" i="2"/>
  <c r="CV93" i="2"/>
  <c r="CR93" i="2"/>
  <c r="CH93" i="2"/>
  <c r="BT92" i="2"/>
  <c r="BP92" i="2"/>
  <c r="BK93" i="2"/>
  <c r="AW93" i="2"/>
  <c r="BF92" i="2"/>
  <c r="BB92" i="2"/>
  <c r="BC91" i="2" a="1"/>
  <c r="BC91" i="2" s="1"/>
  <c r="AN93" i="2"/>
  <c r="AR93" i="2"/>
  <c r="Z93" i="2"/>
  <c r="AA93" i="2" s="1" a="1"/>
  <c r="AA93" i="2" s="1"/>
  <c r="AD93" i="2"/>
  <c r="CD93" i="2"/>
  <c r="BY94" i="2"/>
  <c r="CA93" i="2"/>
  <c r="CC93" i="2" s="1"/>
  <c r="CE92" i="2" a="1"/>
  <c r="CE92" i="2" s="1"/>
  <c r="AO92" i="2" a="1"/>
  <c r="AO92" i="2" s="1"/>
  <c r="AI94" i="2"/>
  <c r="U94" i="2"/>
  <c r="EC95" i="2"/>
  <c r="EE94" i="2"/>
  <c r="EG94" i="2" s="1"/>
  <c r="EM94" i="2" l="1"/>
  <c r="EL95" i="2"/>
  <c r="EK95" i="2"/>
  <c r="DO109" i="2"/>
  <c r="DX108" i="2"/>
  <c r="DT108" i="2"/>
  <c r="DU108" i="2" s="1" a="1"/>
  <c r="DU108" i="2" s="1"/>
  <c r="EJ94" i="2"/>
  <c r="BQ92" i="2" a="1"/>
  <c r="BQ92" i="2" s="1"/>
  <c r="DF95" i="2"/>
  <c r="DA96" i="2"/>
  <c r="DJ96" i="2" s="1"/>
  <c r="DC95" i="2"/>
  <c r="DE95" i="2" s="1"/>
  <c r="DG94" i="2" a="1"/>
  <c r="DG94" i="2" s="1"/>
  <c r="CM95" i="2"/>
  <c r="CV94" i="2"/>
  <c r="CR94" i="2"/>
  <c r="CS93" i="2" a="1"/>
  <c r="CS93" i="2" s="1"/>
  <c r="CH94" i="2"/>
  <c r="BT93" i="2"/>
  <c r="BK94" i="2"/>
  <c r="BP93" i="2"/>
  <c r="BC92" i="2" a="1"/>
  <c r="BC92" i="2" s="1"/>
  <c r="AW94" i="2"/>
  <c r="BF93" i="2"/>
  <c r="BB93" i="2"/>
  <c r="AN94" i="2"/>
  <c r="AR94" i="2"/>
  <c r="Z94" i="2"/>
  <c r="AA94" i="2" s="1" a="1"/>
  <c r="AA94" i="2" s="1"/>
  <c r="AD94" i="2"/>
  <c r="CD94" i="2"/>
  <c r="CA94" i="2"/>
  <c r="CC94" i="2" s="1"/>
  <c r="BY95" i="2"/>
  <c r="CE93" i="2" a="1"/>
  <c r="CE93" i="2" s="1"/>
  <c r="AO93" i="2" a="1"/>
  <c r="AO93" i="2" s="1"/>
  <c r="AI95" i="2"/>
  <c r="U95" i="2"/>
  <c r="EC96" i="2"/>
  <c r="EE95" i="2"/>
  <c r="EG95" i="2" s="1"/>
  <c r="EM95" i="2" l="1"/>
  <c r="EJ95" i="2"/>
  <c r="EL96" i="2"/>
  <c r="EK96" i="2"/>
  <c r="DO110" i="2"/>
  <c r="DX109" i="2"/>
  <c r="DT109" i="2"/>
  <c r="DU109" i="2" s="1" a="1"/>
  <c r="DU109" i="2" s="1"/>
  <c r="BQ93" i="2" a="1"/>
  <c r="BQ93" i="2" s="1"/>
  <c r="DF96" i="2"/>
  <c r="DA97" i="2"/>
  <c r="DJ97" i="2" s="1"/>
  <c r="DC96" i="2"/>
  <c r="DE96" i="2" s="1"/>
  <c r="DG95" i="2" a="1"/>
  <c r="DG95" i="2" s="1"/>
  <c r="CS94" i="2" a="1"/>
  <c r="CS94" i="2" s="1"/>
  <c r="CM96" i="2"/>
  <c r="CV95" i="2"/>
  <c r="CR95" i="2"/>
  <c r="CH95" i="2"/>
  <c r="BT94" i="2"/>
  <c r="BP94" i="2"/>
  <c r="BK95" i="2"/>
  <c r="BC93" i="2" a="1"/>
  <c r="BC93" i="2" s="1"/>
  <c r="AW95" i="2"/>
  <c r="BF94" i="2"/>
  <c r="BB94" i="2"/>
  <c r="AN95" i="2"/>
  <c r="AR95" i="2"/>
  <c r="Z95" i="2"/>
  <c r="AA95" i="2" s="1" a="1"/>
  <c r="AA95" i="2" s="1"/>
  <c r="AD95" i="2"/>
  <c r="CD95" i="2"/>
  <c r="BY96" i="2"/>
  <c r="CA95" i="2"/>
  <c r="CC95" i="2" s="1"/>
  <c r="CE94" i="2" a="1"/>
  <c r="CE94" i="2" s="1"/>
  <c r="AO94" i="2" a="1"/>
  <c r="AO94" i="2" s="1"/>
  <c r="AI96" i="2"/>
  <c r="U96" i="2"/>
  <c r="EC97" i="2"/>
  <c r="EE96" i="2"/>
  <c r="EG96" i="2" s="1"/>
  <c r="EM96" i="2" l="1"/>
  <c r="EL97" i="2"/>
  <c r="EK97" i="2"/>
  <c r="DO111" i="2"/>
  <c r="DT110" i="2"/>
  <c r="DU110" i="2" s="1" a="1"/>
  <c r="DU110" i="2" s="1"/>
  <c r="DX110" i="2"/>
  <c r="EJ96" i="2"/>
  <c r="BQ94" i="2" a="1"/>
  <c r="BQ94" i="2" s="1"/>
  <c r="DF97" i="2"/>
  <c r="DC97" i="2"/>
  <c r="DE97" i="2" s="1"/>
  <c r="DA98" i="2"/>
  <c r="DJ98" i="2" s="1"/>
  <c r="DG96" i="2" a="1"/>
  <c r="DG96" i="2" s="1"/>
  <c r="CS95" i="2" a="1"/>
  <c r="CS95" i="2" s="1"/>
  <c r="CM97" i="2"/>
  <c r="CR96" i="2"/>
  <c r="CV96" i="2"/>
  <c r="CH96" i="2"/>
  <c r="BT95" i="2"/>
  <c r="BK96" i="2"/>
  <c r="BP95" i="2"/>
  <c r="BC94" i="2" a="1"/>
  <c r="BC94" i="2" s="1"/>
  <c r="AW96" i="2"/>
  <c r="BF95" i="2"/>
  <c r="BB95" i="2"/>
  <c r="AN96" i="2"/>
  <c r="AR96" i="2"/>
  <c r="Z96" i="2"/>
  <c r="AA96" i="2" s="1" a="1"/>
  <c r="AA96" i="2" s="1"/>
  <c r="AD96" i="2"/>
  <c r="CD96" i="2"/>
  <c r="BY97" i="2"/>
  <c r="CA96" i="2"/>
  <c r="CC96" i="2" s="1"/>
  <c r="CE95" i="2" a="1"/>
  <c r="CE95" i="2" s="1"/>
  <c r="AO95" i="2" a="1"/>
  <c r="AO95" i="2" s="1"/>
  <c r="AI97" i="2"/>
  <c r="U97" i="2"/>
  <c r="EC98" i="2"/>
  <c r="EE97" i="2"/>
  <c r="EG97" i="2" s="1"/>
  <c r="EJ97" i="2" l="1"/>
  <c r="EM97" i="2"/>
  <c r="EL98" i="2"/>
  <c r="EK98" i="2"/>
  <c r="DO112" i="2"/>
  <c r="DX111" i="2"/>
  <c r="DT111" i="2"/>
  <c r="DU111" i="2" s="1" a="1"/>
  <c r="DU111" i="2" s="1"/>
  <c r="BQ95" i="2" a="1"/>
  <c r="BQ95" i="2" s="1"/>
  <c r="DF98" i="2"/>
  <c r="DA99" i="2"/>
  <c r="DJ99" i="2" s="1"/>
  <c r="DC98" i="2"/>
  <c r="DE98" i="2" s="1"/>
  <c r="DG97" i="2" a="1"/>
  <c r="DG97" i="2" s="1"/>
  <c r="CS96" i="2" a="1"/>
  <c r="CS96" i="2" s="1"/>
  <c r="CM98" i="2"/>
  <c r="CV97" i="2"/>
  <c r="CR97" i="2"/>
  <c r="CH97" i="2"/>
  <c r="BT96" i="2"/>
  <c r="BK97" i="2"/>
  <c r="BP96" i="2"/>
  <c r="BC95" i="2" a="1"/>
  <c r="BC95" i="2" s="1"/>
  <c r="AW97" i="2"/>
  <c r="BF96" i="2"/>
  <c r="BB96" i="2"/>
  <c r="AN97" i="2"/>
  <c r="AR97" i="2"/>
  <c r="Z97" i="2"/>
  <c r="AA97" i="2" s="1" a="1"/>
  <c r="AA97" i="2" s="1"/>
  <c r="AD97" i="2"/>
  <c r="CD97" i="2"/>
  <c r="BY98" i="2"/>
  <c r="CA97" i="2"/>
  <c r="CC97" i="2" s="1"/>
  <c r="CE96" i="2" a="1"/>
  <c r="CE96" i="2" s="1"/>
  <c r="AO96" i="2" a="1"/>
  <c r="AO96" i="2" s="1"/>
  <c r="AI98" i="2"/>
  <c r="U98" i="2"/>
  <c r="EC99" i="2"/>
  <c r="EE98" i="2"/>
  <c r="EG98" i="2" s="1"/>
  <c r="CH98" i="2" l="1"/>
  <c r="EM98" i="2"/>
  <c r="EL99" i="2"/>
  <c r="EK99" i="2"/>
  <c r="DO113" i="2"/>
  <c r="DT112" i="2"/>
  <c r="DU112" i="2" s="1" a="1"/>
  <c r="DU112" i="2" s="1"/>
  <c r="DX112" i="2"/>
  <c r="EJ98" i="2"/>
  <c r="BQ96" i="2" a="1"/>
  <c r="BQ96" i="2" s="1"/>
  <c r="DF99" i="2"/>
  <c r="DC99" i="2"/>
  <c r="DE99" i="2" s="1"/>
  <c r="DA100" i="2"/>
  <c r="DJ100" i="2" s="1"/>
  <c r="DG98" i="2" a="1"/>
  <c r="DG98" i="2" s="1"/>
  <c r="CS97" i="2" a="1"/>
  <c r="CS97" i="2" s="1"/>
  <c r="CM99" i="2"/>
  <c r="CV98" i="2"/>
  <c r="CR98" i="2"/>
  <c r="BT97" i="2"/>
  <c r="BP97" i="2"/>
  <c r="BK98" i="2"/>
  <c r="BC96" i="2" a="1"/>
  <c r="BC96" i="2" s="1"/>
  <c r="AW98" i="2"/>
  <c r="BF97" i="2"/>
  <c r="BB97" i="2"/>
  <c r="AN98" i="2"/>
  <c r="AR98" i="2"/>
  <c r="Z98" i="2"/>
  <c r="AA98" i="2" s="1" a="1"/>
  <c r="AA98" i="2" s="1"/>
  <c r="AD98" i="2"/>
  <c r="CD98" i="2"/>
  <c r="BY99" i="2"/>
  <c r="CA98" i="2"/>
  <c r="CC98" i="2" s="1"/>
  <c r="CE97" i="2" a="1"/>
  <c r="CE97" i="2" s="1"/>
  <c r="AO97" i="2" a="1"/>
  <c r="AO97" i="2" s="1"/>
  <c r="AI99" i="2"/>
  <c r="U99" i="2"/>
  <c r="EC100" i="2"/>
  <c r="EE99" i="2"/>
  <c r="EG99" i="2" s="1"/>
  <c r="CH99" i="2" l="1"/>
  <c r="EJ99" i="2"/>
  <c r="EM99" i="2"/>
  <c r="EK100" i="2"/>
  <c r="EL100" i="2"/>
  <c r="DO114" i="2"/>
  <c r="DX113" i="2"/>
  <c r="DT113" i="2"/>
  <c r="DU113" i="2" s="1" a="1"/>
  <c r="DU113" i="2" s="1"/>
  <c r="BQ97" i="2" a="1"/>
  <c r="BQ97" i="2" s="1"/>
  <c r="DF100" i="2"/>
  <c r="DA101" i="2"/>
  <c r="DJ101" i="2" s="1"/>
  <c r="DC100" i="2"/>
  <c r="DE100" i="2" s="1"/>
  <c r="DG99" i="2" a="1"/>
  <c r="DG99" i="2" s="1"/>
  <c r="CS98" i="2" a="1"/>
  <c r="CS98" i="2" s="1"/>
  <c r="CM100" i="2"/>
  <c r="CV99" i="2"/>
  <c r="CR99" i="2"/>
  <c r="BT98" i="2"/>
  <c r="BK99" i="2"/>
  <c r="BP98" i="2"/>
  <c r="BC97" i="2" a="1"/>
  <c r="BC97" i="2" s="1"/>
  <c r="AW99" i="2"/>
  <c r="BF98" i="2"/>
  <c r="BB98" i="2"/>
  <c r="AN99" i="2"/>
  <c r="AR99" i="2"/>
  <c r="Z99" i="2"/>
  <c r="AA99" i="2" s="1" a="1"/>
  <c r="AA99" i="2" s="1"/>
  <c r="AD99" i="2"/>
  <c r="CD99" i="2"/>
  <c r="BY100" i="2"/>
  <c r="CA99" i="2"/>
  <c r="CC99" i="2" s="1"/>
  <c r="CE98" i="2" a="1"/>
  <c r="CE98" i="2" s="1"/>
  <c r="AO98" i="2" a="1"/>
  <c r="AO98" i="2" s="1"/>
  <c r="AI100" i="2"/>
  <c r="U100" i="2"/>
  <c r="EC101" i="2"/>
  <c r="EE100" i="2"/>
  <c r="EG100" i="2" s="1"/>
  <c r="EJ100" i="2" l="1"/>
  <c r="CH100" i="2"/>
  <c r="DO115" i="2"/>
  <c r="DX114" i="2"/>
  <c r="DT114" i="2"/>
  <c r="DU114" i="2" s="1" a="1"/>
  <c r="DU114" i="2" s="1"/>
  <c r="EL101" i="2"/>
  <c r="EK101" i="2"/>
  <c r="EM100" i="2"/>
  <c r="BQ98" i="2" a="1"/>
  <c r="BQ98" i="2" s="1"/>
  <c r="DF101" i="2"/>
  <c r="DA102" i="2"/>
  <c r="DJ102" i="2" s="1"/>
  <c r="DC101" i="2"/>
  <c r="DE101" i="2" s="1"/>
  <c r="DG100" i="2" a="1"/>
  <c r="DG100" i="2" s="1"/>
  <c r="CS99" i="2" a="1"/>
  <c r="CS99" i="2" s="1"/>
  <c r="CM101" i="2"/>
  <c r="CR100" i="2"/>
  <c r="CV100" i="2"/>
  <c r="BT99" i="2"/>
  <c r="BK100" i="2"/>
  <c r="BP99" i="2"/>
  <c r="BC98" i="2" a="1"/>
  <c r="BC98" i="2" s="1"/>
  <c r="AW100" i="2"/>
  <c r="BF99" i="2"/>
  <c r="BB99" i="2"/>
  <c r="AN100" i="2"/>
  <c r="AR100" i="2"/>
  <c r="Z100" i="2"/>
  <c r="AA100" i="2" s="1" a="1"/>
  <c r="AA100" i="2" s="1"/>
  <c r="AD100" i="2"/>
  <c r="CE99" i="2" a="1"/>
  <c r="CE99" i="2" s="1"/>
  <c r="CD100" i="2"/>
  <c r="BY101" i="2"/>
  <c r="CA100" i="2"/>
  <c r="CC100" i="2" s="1"/>
  <c r="AO99" i="2" a="1"/>
  <c r="AO99" i="2" s="1"/>
  <c r="AI101" i="2"/>
  <c r="U101" i="2"/>
  <c r="EC102" i="2"/>
  <c r="EE101" i="2"/>
  <c r="EG101" i="2" s="1"/>
  <c r="EJ101" i="2" l="1"/>
  <c r="CH101" i="2"/>
  <c r="EL102" i="2"/>
  <c r="EK102" i="2"/>
  <c r="EJ102" i="2" s="1"/>
  <c r="EM101" i="2"/>
  <c r="DO116" i="2"/>
  <c r="DX115" i="2"/>
  <c r="DT115" i="2"/>
  <c r="DU115" i="2" s="1" a="1"/>
  <c r="DU115" i="2" s="1"/>
  <c r="BQ99" i="2" a="1"/>
  <c r="BQ99" i="2" s="1"/>
  <c r="DF102" i="2"/>
  <c r="DA103" i="2"/>
  <c r="DJ103" i="2" s="1"/>
  <c r="DC102" i="2"/>
  <c r="DE102" i="2" s="1"/>
  <c r="DG101" i="2" a="1"/>
  <c r="DG101" i="2" s="1"/>
  <c r="CS100" i="2" a="1"/>
  <c r="CS100" i="2" s="1"/>
  <c r="CM102" i="2"/>
  <c r="CV101" i="2"/>
  <c r="CR101" i="2"/>
  <c r="BT100" i="2"/>
  <c r="BK101" i="2"/>
  <c r="BP100" i="2"/>
  <c r="AW101" i="2"/>
  <c r="BF100" i="2"/>
  <c r="BB100" i="2"/>
  <c r="BC99" i="2" a="1"/>
  <c r="BC99" i="2" s="1"/>
  <c r="AN101" i="2"/>
  <c r="AR101" i="2"/>
  <c r="Z101" i="2"/>
  <c r="AA101" i="2" s="1" a="1"/>
  <c r="AA101" i="2" s="1"/>
  <c r="AD101" i="2"/>
  <c r="CD101" i="2"/>
  <c r="BY102" i="2"/>
  <c r="CA101" i="2"/>
  <c r="CC101" i="2" s="1"/>
  <c r="CE100" i="2" a="1"/>
  <c r="CE100" i="2" s="1"/>
  <c r="AO100" i="2" a="1"/>
  <c r="AO100" i="2" s="1"/>
  <c r="AI102" i="2"/>
  <c r="U102" i="2"/>
  <c r="EC103" i="2"/>
  <c r="EE102" i="2"/>
  <c r="EG102" i="2" s="1"/>
  <c r="CH102" i="2" l="1"/>
  <c r="EL103" i="2"/>
  <c r="EK103" i="2"/>
  <c r="EJ103" i="2" s="1"/>
  <c r="DO117" i="2"/>
  <c r="DX116" i="2"/>
  <c r="DT116" i="2"/>
  <c r="DU116" i="2" s="1" a="1"/>
  <c r="DU116" i="2" s="1"/>
  <c r="EM102" i="2"/>
  <c r="BQ100" i="2" a="1"/>
  <c r="BQ100" i="2" s="1"/>
  <c r="DF103" i="2"/>
  <c r="DC103" i="2"/>
  <c r="DE103" i="2" s="1"/>
  <c r="DA104" i="2"/>
  <c r="DJ104" i="2" s="1"/>
  <c r="DG102" i="2" a="1"/>
  <c r="DG102" i="2" s="1"/>
  <c r="CS101" i="2" a="1"/>
  <c r="CS101" i="2" s="1"/>
  <c r="CM103" i="2"/>
  <c r="CR102" i="2"/>
  <c r="CV102" i="2"/>
  <c r="BT101" i="2"/>
  <c r="BK102" i="2"/>
  <c r="BP101" i="2"/>
  <c r="BC100" i="2" a="1"/>
  <c r="BC100" i="2" s="1"/>
  <c r="AW102" i="2"/>
  <c r="BF101" i="2"/>
  <c r="BB101" i="2"/>
  <c r="AN102" i="2"/>
  <c r="AR102" i="2"/>
  <c r="Z102" i="2"/>
  <c r="AA102" i="2" s="1" a="1"/>
  <c r="AA102" i="2" s="1"/>
  <c r="AD102" i="2"/>
  <c r="CD102" i="2"/>
  <c r="CA102" i="2"/>
  <c r="CC102" i="2" s="1"/>
  <c r="BY103" i="2"/>
  <c r="CE101" i="2" a="1"/>
  <c r="CE101" i="2" s="1"/>
  <c r="AO101" i="2" a="1"/>
  <c r="AO101" i="2" s="1"/>
  <c r="AI103" i="2"/>
  <c r="U103" i="2"/>
  <c r="EC104" i="2"/>
  <c r="EE103" i="2"/>
  <c r="EG103" i="2" s="1"/>
  <c r="CH103" i="2" l="1"/>
  <c r="DO118" i="2"/>
  <c r="DX117" i="2"/>
  <c r="DT117" i="2"/>
  <c r="DU117" i="2" s="1" a="1"/>
  <c r="DU117" i="2" s="1"/>
  <c r="EK104" i="2"/>
  <c r="EJ104" i="2" s="1"/>
  <c r="EL104" i="2"/>
  <c r="EM103" i="2"/>
  <c r="BQ101" i="2" a="1"/>
  <c r="BQ101" i="2" s="1"/>
  <c r="DF104" i="2"/>
  <c r="DA105" i="2"/>
  <c r="DJ105" i="2" s="1"/>
  <c r="DC104" i="2"/>
  <c r="DE104" i="2" s="1"/>
  <c r="DG103" i="2" a="1"/>
  <c r="DG103" i="2" s="1"/>
  <c r="CS102" i="2" a="1"/>
  <c r="CS102" i="2" s="1"/>
  <c r="CM104" i="2"/>
  <c r="CV103" i="2"/>
  <c r="CR103" i="2"/>
  <c r="BT102" i="2"/>
  <c r="BK103" i="2"/>
  <c r="BP102" i="2"/>
  <c r="AW103" i="2"/>
  <c r="BF102" i="2"/>
  <c r="BB102" i="2"/>
  <c r="BC101" i="2" a="1"/>
  <c r="BC101" i="2" s="1"/>
  <c r="AN103" i="2"/>
  <c r="AR103" i="2"/>
  <c r="Z103" i="2"/>
  <c r="AA103" i="2" s="1" a="1"/>
  <c r="AA103" i="2" s="1"/>
  <c r="AD103" i="2"/>
  <c r="CD103" i="2"/>
  <c r="BY104" i="2"/>
  <c r="CA103" i="2"/>
  <c r="CC103" i="2" s="1"/>
  <c r="CE102" i="2" a="1"/>
  <c r="CE102" i="2" s="1"/>
  <c r="AO102" i="2" a="1"/>
  <c r="AO102" i="2" s="1"/>
  <c r="AI104" i="2"/>
  <c r="U104" i="2"/>
  <c r="EC105" i="2"/>
  <c r="EE104" i="2"/>
  <c r="EG104" i="2" s="1"/>
  <c r="CH104" i="2" l="1"/>
  <c r="EM104" i="2"/>
  <c r="EK105" i="2"/>
  <c r="EL105" i="2"/>
  <c r="DO119" i="2"/>
  <c r="DX118" i="2"/>
  <c r="DT118" i="2"/>
  <c r="DU118" i="2" s="1" a="1"/>
  <c r="DU118" i="2" s="1"/>
  <c r="BQ102" i="2" a="1"/>
  <c r="BQ102" i="2" s="1"/>
  <c r="DF105" i="2"/>
  <c r="DA106" i="2"/>
  <c r="DJ106" i="2" s="1"/>
  <c r="DC105" i="2"/>
  <c r="DE105" i="2" s="1"/>
  <c r="DG104" i="2" a="1"/>
  <c r="DG104" i="2" s="1"/>
  <c r="CS103" i="2" a="1"/>
  <c r="CS103" i="2" s="1"/>
  <c r="CM105" i="2"/>
  <c r="CV104" i="2"/>
  <c r="CR104" i="2"/>
  <c r="BT103" i="2"/>
  <c r="BK104" i="2"/>
  <c r="BP103" i="2"/>
  <c r="BC102" i="2" a="1"/>
  <c r="BC102" i="2" s="1"/>
  <c r="AW104" i="2"/>
  <c r="BF103" i="2"/>
  <c r="BB103" i="2"/>
  <c r="AN104" i="2"/>
  <c r="AR104" i="2"/>
  <c r="Z104" i="2"/>
  <c r="AA104" i="2" s="1" a="1"/>
  <c r="AA104" i="2" s="1"/>
  <c r="AD104" i="2"/>
  <c r="CE103" i="2" a="1"/>
  <c r="CE103" i="2" s="1"/>
  <c r="CD104" i="2"/>
  <c r="BY105" i="2"/>
  <c r="CA104" i="2"/>
  <c r="CC104" i="2" s="1"/>
  <c r="AO103" i="2" a="1"/>
  <c r="AO103" i="2" s="1"/>
  <c r="AI105" i="2"/>
  <c r="U105" i="2"/>
  <c r="EC106" i="2"/>
  <c r="EE105" i="2"/>
  <c r="EG105" i="2" s="1"/>
  <c r="EK106" i="2" l="1"/>
  <c r="EL106" i="2"/>
  <c r="DO120" i="2"/>
  <c r="DT119" i="2"/>
  <c r="DU119" i="2" s="1" a="1"/>
  <c r="DU119" i="2" s="1"/>
  <c r="DX119" i="2"/>
  <c r="EM105" i="2"/>
  <c r="EJ105" i="2"/>
  <c r="BQ103" i="2" a="1"/>
  <c r="BQ103" i="2" s="1"/>
  <c r="DF106" i="2"/>
  <c r="DA107" i="2"/>
  <c r="DJ107" i="2" s="1"/>
  <c r="DC106" i="2"/>
  <c r="DE106" i="2" s="1"/>
  <c r="DG105" i="2" a="1"/>
  <c r="DG105" i="2" s="1"/>
  <c r="CS104" i="2" a="1"/>
  <c r="CS104" i="2" s="1"/>
  <c r="CM106" i="2"/>
  <c r="CV105" i="2"/>
  <c r="CR105" i="2"/>
  <c r="CH105" i="2"/>
  <c r="BT104" i="2"/>
  <c r="BP104" i="2"/>
  <c r="BK105" i="2"/>
  <c r="BC103" i="2" a="1"/>
  <c r="BC103" i="2" s="1"/>
  <c r="AW105" i="2"/>
  <c r="BF104" i="2"/>
  <c r="BB104" i="2"/>
  <c r="AN105" i="2"/>
  <c r="AR105" i="2"/>
  <c r="Z105" i="2"/>
  <c r="AA105" i="2" s="1" a="1"/>
  <c r="AA105" i="2" s="1"/>
  <c r="AD105" i="2"/>
  <c r="CD105" i="2"/>
  <c r="CA105" i="2"/>
  <c r="CC105" i="2" s="1"/>
  <c r="BY106" i="2"/>
  <c r="CE104" i="2" a="1"/>
  <c r="CE104" i="2" s="1"/>
  <c r="AO104" i="2" a="1"/>
  <c r="AO104" i="2" s="1"/>
  <c r="AI106" i="2"/>
  <c r="U106" i="2"/>
  <c r="EC107" i="2"/>
  <c r="EE106" i="2"/>
  <c r="EG106" i="2" s="1"/>
  <c r="EJ106" i="2" l="1"/>
  <c r="EK107" i="2"/>
  <c r="EL107" i="2"/>
  <c r="DO121" i="2"/>
  <c r="DX120" i="2"/>
  <c r="DT120" i="2"/>
  <c r="DU120" i="2" s="1" a="1"/>
  <c r="DU120" i="2" s="1"/>
  <c r="EM106" i="2"/>
  <c r="BQ104" i="2" a="1"/>
  <c r="BQ104" i="2" s="1"/>
  <c r="DF107" i="2"/>
  <c r="DA108" i="2"/>
  <c r="DJ108" i="2" s="1"/>
  <c r="DC107" i="2"/>
  <c r="DE107" i="2" s="1"/>
  <c r="DG106" i="2" a="1"/>
  <c r="DG106" i="2" s="1"/>
  <c r="CS105" i="2" a="1"/>
  <c r="CS105" i="2" s="1"/>
  <c r="CM107" i="2"/>
  <c r="CV106" i="2"/>
  <c r="CR106" i="2"/>
  <c r="CH106" i="2"/>
  <c r="BT105" i="2"/>
  <c r="BK106" i="2"/>
  <c r="BP105" i="2"/>
  <c r="BC104" i="2" a="1"/>
  <c r="BC104" i="2" s="1"/>
  <c r="AW106" i="2"/>
  <c r="BF105" i="2"/>
  <c r="BB105" i="2"/>
  <c r="AN106" i="2"/>
  <c r="AR106" i="2"/>
  <c r="Z106" i="2"/>
  <c r="AA106" i="2" s="1" a="1"/>
  <c r="AA106" i="2" s="1"/>
  <c r="AD106" i="2"/>
  <c r="CD106" i="2"/>
  <c r="BY107" i="2"/>
  <c r="CA106" i="2"/>
  <c r="CC106" i="2" s="1"/>
  <c r="CE105" i="2" a="1"/>
  <c r="CE105" i="2" s="1"/>
  <c r="AO105" i="2" a="1"/>
  <c r="AO105" i="2" s="1"/>
  <c r="AI107" i="2"/>
  <c r="U107" i="2"/>
  <c r="EC108" i="2"/>
  <c r="EE107" i="2"/>
  <c r="EG107" i="2" s="1"/>
  <c r="EJ107" i="2" l="1"/>
  <c r="EM107" i="2"/>
  <c r="EL108" i="2"/>
  <c r="EK108" i="2"/>
  <c r="DO122" i="2"/>
  <c r="DT121" i="2"/>
  <c r="DU121" i="2" s="1" a="1"/>
  <c r="DU121" i="2" s="1"/>
  <c r="DX121" i="2"/>
  <c r="BQ105" i="2" a="1"/>
  <c r="BQ105" i="2" s="1"/>
  <c r="DG107" i="2" a="1"/>
  <c r="DG107" i="2" s="1"/>
  <c r="DF108" i="2"/>
  <c r="DC108" i="2"/>
  <c r="DE108" i="2" s="1"/>
  <c r="DA109" i="2"/>
  <c r="DJ109" i="2" s="1"/>
  <c r="CS106" i="2" a="1"/>
  <c r="CS106" i="2" s="1"/>
  <c r="CM108" i="2"/>
  <c r="CV107" i="2"/>
  <c r="CR107" i="2"/>
  <c r="CH107" i="2"/>
  <c r="BT106" i="2"/>
  <c r="BK107" i="2"/>
  <c r="BP106" i="2"/>
  <c r="BC105" i="2" a="1"/>
  <c r="BC105" i="2" s="1"/>
  <c r="AW107" i="2"/>
  <c r="BF106" i="2"/>
  <c r="BB106" i="2"/>
  <c r="AN107" i="2"/>
  <c r="AR107" i="2"/>
  <c r="Z107" i="2"/>
  <c r="AA107" i="2" s="1" a="1"/>
  <c r="AA107" i="2" s="1"/>
  <c r="AD107" i="2"/>
  <c r="CD107" i="2"/>
  <c r="BY108" i="2"/>
  <c r="CA107" i="2"/>
  <c r="CC107" i="2" s="1"/>
  <c r="CE106" i="2" a="1"/>
  <c r="CE106" i="2" s="1"/>
  <c r="AO106" i="2" a="1"/>
  <c r="AO106" i="2" s="1"/>
  <c r="AI108" i="2"/>
  <c r="U108" i="2"/>
  <c r="EC109" i="2"/>
  <c r="EE108" i="2"/>
  <c r="EG108" i="2" s="1"/>
  <c r="EM108" i="2" l="1"/>
  <c r="EL109" i="2"/>
  <c r="EK109" i="2"/>
  <c r="DO123" i="2"/>
  <c r="DX122" i="2"/>
  <c r="DT122" i="2"/>
  <c r="DU122" i="2" s="1" a="1"/>
  <c r="DU122" i="2" s="1"/>
  <c r="EJ108" i="2"/>
  <c r="BQ106" i="2" a="1"/>
  <c r="BQ106" i="2" s="1"/>
  <c r="DF109" i="2"/>
  <c r="DC109" i="2"/>
  <c r="DE109" i="2" s="1"/>
  <c r="DA110" i="2"/>
  <c r="DJ110" i="2" s="1"/>
  <c r="DG108" i="2" a="1"/>
  <c r="DG108" i="2" s="1"/>
  <c r="CM109" i="2"/>
  <c r="CV108" i="2"/>
  <c r="CR108" i="2"/>
  <c r="CS107" i="2" a="1"/>
  <c r="CS107" i="2" s="1"/>
  <c r="CH108" i="2"/>
  <c r="BT107" i="2"/>
  <c r="BK108" i="2"/>
  <c r="BP107" i="2"/>
  <c r="BC106" i="2" a="1"/>
  <c r="BC106" i="2" s="1"/>
  <c r="AW108" i="2"/>
  <c r="BF107" i="2"/>
  <c r="BB107" i="2"/>
  <c r="AN108" i="2"/>
  <c r="AR108" i="2"/>
  <c r="Z108" i="2"/>
  <c r="AA108" i="2" s="1" a="1"/>
  <c r="AA108" i="2" s="1"/>
  <c r="AD108" i="2"/>
  <c r="CD108" i="2"/>
  <c r="CA108" i="2"/>
  <c r="CC108" i="2" s="1"/>
  <c r="BY109" i="2"/>
  <c r="CE107" i="2" a="1"/>
  <c r="CE107" i="2" s="1"/>
  <c r="AO107" i="2" a="1"/>
  <c r="AO107" i="2" s="1"/>
  <c r="AI109" i="2"/>
  <c r="U109" i="2"/>
  <c r="EC110" i="2"/>
  <c r="EE109" i="2"/>
  <c r="EG109" i="2" s="1"/>
  <c r="EM109" i="2" l="1"/>
  <c r="EJ109" i="2"/>
  <c r="EL110" i="2"/>
  <c r="EK110" i="2"/>
  <c r="DO124" i="2"/>
  <c r="DX123" i="2"/>
  <c r="DT123" i="2"/>
  <c r="DU123" i="2" s="1" a="1"/>
  <c r="DU123" i="2" s="1"/>
  <c r="DG109" i="2" a="1"/>
  <c r="DG109" i="2" s="1"/>
  <c r="BQ107" i="2" a="1"/>
  <c r="BQ107" i="2" s="1"/>
  <c r="DF110" i="2"/>
  <c r="DA111" i="2"/>
  <c r="DJ111" i="2" s="1"/>
  <c r="DC110" i="2"/>
  <c r="DE110" i="2" s="1"/>
  <c r="CS108" i="2" a="1"/>
  <c r="CS108" i="2" s="1"/>
  <c r="CM110" i="2"/>
  <c r="CV109" i="2"/>
  <c r="CR109" i="2"/>
  <c r="CH109" i="2"/>
  <c r="BT108" i="2"/>
  <c r="BK109" i="2"/>
  <c r="BP108" i="2"/>
  <c r="AW109" i="2"/>
  <c r="BF108" i="2"/>
  <c r="BB108" i="2"/>
  <c r="BC107" i="2" a="1"/>
  <c r="BC107" i="2" s="1"/>
  <c r="AN109" i="2"/>
  <c r="AR109" i="2"/>
  <c r="Z109" i="2"/>
  <c r="AA109" i="2" s="1" a="1"/>
  <c r="AA109" i="2" s="1"/>
  <c r="AD109" i="2"/>
  <c r="CD109" i="2"/>
  <c r="CA109" i="2"/>
  <c r="CC109" i="2" s="1"/>
  <c r="BY110" i="2"/>
  <c r="CE108" i="2" a="1"/>
  <c r="CE108" i="2" s="1"/>
  <c r="AO108" i="2" a="1"/>
  <c r="AO108" i="2" s="1"/>
  <c r="AI110" i="2"/>
  <c r="U110" i="2"/>
  <c r="EC111" i="2"/>
  <c r="EE110" i="2"/>
  <c r="EG110" i="2" s="1"/>
  <c r="EM110" i="2" l="1"/>
  <c r="DO125" i="2"/>
  <c r="DT124" i="2"/>
  <c r="DU124" i="2" s="1" a="1"/>
  <c r="DU124" i="2" s="1"/>
  <c r="DX124" i="2"/>
  <c r="EL111" i="2"/>
  <c r="EK111" i="2"/>
  <c r="EJ110" i="2"/>
  <c r="BQ108" i="2" a="1"/>
  <c r="BQ108" i="2" s="1"/>
  <c r="DF111" i="2"/>
  <c r="DA112" i="2"/>
  <c r="DJ112" i="2" s="1"/>
  <c r="DC111" i="2"/>
  <c r="DE111" i="2" s="1"/>
  <c r="DG110" i="2" a="1"/>
  <c r="DG110" i="2" s="1"/>
  <c r="CS109" i="2" a="1"/>
  <c r="CS109" i="2" s="1"/>
  <c r="CM111" i="2"/>
  <c r="CR110" i="2"/>
  <c r="CV110" i="2"/>
  <c r="CH110" i="2"/>
  <c r="BT109" i="2"/>
  <c r="BK110" i="2"/>
  <c r="BP109" i="2"/>
  <c r="BC108" i="2" a="1"/>
  <c r="BC108" i="2" s="1"/>
  <c r="AW110" i="2"/>
  <c r="BF109" i="2"/>
  <c r="BB109" i="2"/>
  <c r="AN110" i="2"/>
  <c r="AR110" i="2"/>
  <c r="Z110" i="2"/>
  <c r="AA110" i="2" s="1" a="1"/>
  <c r="AA110" i="2" s="1"/>
  <c r="AD110" i="2"/>
  <c r="CD110" i="2"/>
  <c r="BY111" i="2"/>
  <c r="CA110" i="2"/>
  <c r="CC110" i="2" s="1"/>
  <c r="CE109" i="2" a="1"/>
  <c r="CE109" i="2" s="1"/>
  <c r="AO109" i="2" a="1"/>
  <c r="AO109" i="2" s="1"/>
  <c r="AI111" i="2"/>
  <c r="U111" i="2"/>
  <c r="EC112" i="2"/>
  <c r="EE111" i="2"/>
  <c r="EG111" i="2" s="1"/>
  <c r="EM111" i="2" l="1"/>
  <c r="EK112" i="2"/>
  <c r="EL112" i="2"/>
  <c r="EJ111" i="2"/>
  <c r="DO126" i="2"/>
  <c r="DT125" i="2"/>
  <c r="DU125" i="2" s="1" a="1"/>
  <c r="DU125" i="2" s="1"/>
  <c r="DX125" i="2"/>
  <c r="BQ109" i="2" a="1"/>
  <c r="BQ109" i="2" s="1"/>
  <c r="DF112" i="2"/>
  <c r="DA113" i="2"/>
  <c r="DJ113" i="2" s="1"/>
  <c r="DC112" i="2"/>
  <c r="DE112" i="2" s="1"/>
  <c r="DG111" i="2" a="1"/>
  <c r="DG111" i="2" s="1"/>
  <c r="CS110" i="2" a="1"/>
  <c r="CS110" i="2" s="1"/>
  <c r="CM112" i="2"/>
  <c r="CV111" i="2"/>
  <c r="CR111" i="2"/>
  <c r="CH111" i="2"/>
  <c r="BT110" i="2"/>
  <c r="BK111" i="2"/>
  <c r="BP110" i="2"/>
  <c r="BC109" i="2" a="1"/>
  <c r="BC109" i="2" s="1"/>
  <c r="AW111" i="2"/>
  <c r="BF110" i="2"/>
  <c r="BB110" i="2"/>
  <c r="AN111" i="2"/>
  <c r="AR111" i="2"/>
  <c r="Z111" i="2"/>
  <c r="AA111" i="2" s="1" a="1"/>
  <c r="AA111" i="2" s="1"/>
  <c r="AD111" i="2"/>
  <c r="CD111" i="2"/>
  <c r="BY112" i="2"/>
  <c r="CA111" i="2"/>
  <c r="CC111" i="2" s="1"/>
  <c r="CE110" i="2" a="1"/>
  <c r="CE110" i="2" s="1"/>
  <c r="AO110" i="2" a="1"/>
  <c r="AO110" i="2" s="1"/>
  <c r="AI112" i="2"/>
  <c r="U112" i="2"/>
  <c r="EC113" i="2"/>
  <c r="EE112" i="2"/>
  <c r="EG112" i="2" s="1"/>
  <c r="CH112" i="2" l="1"/>
  <c r="EJ112" i="2"/>
  <c r="EM112" i="2"/>
  <c r="EL113" i="2"/>
  <c r="EK113" i="2"/>
  <c r="DO127" i="2"/>
  <c r="DT126" i="2"/>
  <c r="DU126" i="2" s="1" a="1"/>
  <c r="DU126" i="2" s="1"/>
  <c r="DX126" i="2"/>
  <c r="BQ110" i="2" a="1"/>
  <c r="BQ110" i="2" s="1"/>
  <c r="DG112" i="2" a="1"/>
  <c r="DG112" i="2" s="1"/>
  <c r="DF113" i="2"/>
  <c r="DC113" i="2"/>
  <c r="DE113" i="2" s="1"/>
  <c r="DA114" i="2"/>
  <c r="DJ114" i="2" s="1"/>
  <c r="CS111" i="2" a="1"/>
  <c r="CS111" i="2" s="1"/>
  <c r="CM113" i="2"/>
  <c r="CR112" i="2"/>
  <c r="CV112" i="2"/>
  <c r="BT111" i="2"/>
  <c r="BK112" i="2"/>
  <c r="BP111" i="2"/>
  <c r="AW112" i="2"/>
  <c r="BF111" i="2"/>
  <c r="BB111" i="2"/>
  <c r="BC110" i="2" a="1"/>
  <c r="BC110" i="2" s="1"/>
  <c r="AN112" i="2"/>
  <c r="AR112" i="2"/>
  <c r="Z112" i="2"/>
  <c r="AA112" i="2" s="1" a="1"/>
  <c r="AA112" i="2" s="1"/>
  <c r="AD112" i="2"/>
  <c r="CD112" i="2"/>
  <c r="BY113" i="2"/>
  <c r="CA112" i="2"/>
  <c r="CC112" i="2" s="1"/>
  <c r="CE111" i="2" a="1"/>
  <c r="CE111" i="2" s="1"/>
  <c r="AO111" i="2" a="1"/>
  <c r="AO111" i="2" s="1"/>
  <c r="AI113" i="2"/>
  <c r="U113" i="2"/>
  <c r="EC114" i="2"/>
  <c r="EE113" i="2"/>
  <c r="EG113" i="2" s="1"/>
  <c r="CH113" i="2" l="1"/>
  <c r="EM113" i="2"/>
  <c r="EK114" i="2"/>
  <c r="EL114" i="2"/>
  <c r="DO128" i="2"/>
  <c r="DT127" i="2"/>
  <c r="DU127" i="2" s="1" a="1"/>
  <c r="DU127" i="2" s="1"/>
  <c r="DX127" i="2"/>
  <c r="EJ113" i="2"/>
  <c r="BQ111" i="2" a="1"/>
  <c r="BQ111" i="2" s="1"/>
  <c r="DG113" i="2" a="1"/>
  <c r="DG113" i="2" s="1"/>
  <c r="DF114" i="2"/>
  <c r="DA115" i="2"/>
  <c r="DJ115" i="2" s="1"/>
  <c r="DC114" i="2"/>
  <c r="DE114" i="2" s="1"/>
  <c r="CS112" i="2" a="1"/>
  <c r="CS112" i="2" s="1"/>
  <c r="CM114" i="2"/>
  <c r="CV113" i="2"/>
  <c r="CR113" i="2"/>
  <c r="BT112" i="2"/>
  <c r="BK113" i="2"/>
  <c r="BP112" i="2"/>
  <c r="AW113" i="2"/>
  <c r="BF112" i="2"/>
  <c r="BB112" i="2"/>
  <c r="BC111" i="2" a="1"/>
  <c r="BC111" i="2" s="1"/>
  <c r="AN113" i="2"/>
  <c r="AR113" i="2"/>
  <c r="Z113" i="2"/>
  <c r="AA113" i="2" s="1" a="1"/>
  <c r="AA113" i="2" s="1"/>
  <c r="AD113" i="2"/>
  <c r="CD113" i="2"/>
  <c r="CA113" i="2"/>
  <c r="CC113" i="2" s="1"/>
  <c r="BY114" i="2"/>
  <c r="CE112" i="2" a="1"/>
  <c r="CE112" i="2" s="1"/>
  <c r="AO112" i="2" a="1"/>
  <c r="AO112" i="2" s="1"/>
  <c r="AI114" i="2"/>
  <c r="U114" i="2"/>
  <c r="EC115" i="2"/>
  <c r="EE114" i="2"/>
  <c r="EG114" i="2" s="1"/>
  <c r="CH114" i="2" l="1"/>
  <c r="EJ114" i="2"/>
  <c r="EK115" i="2"/>
  <c r="EL115" i="2"/>
  <c r="DO129" i="2"/>
  <c r="DT128" i="2"/>
  <c r="DU128" i="2" s="1" a="1"/>
  <c r="DU128" i="2" s="1"/>
  <c r="DX128" i="2"/>
  <c r="EM114" i="2"/>
  <c r="BQ112" i="2" a="1"/>
  <c r="BQ112" i="2" s="1"/>
  <c r="DG114" i="2" a="1"/>
  <c r="DG114" i="2" s="1"/>
  <c r="DF115" i="2"/>
  <c r="DC115" i="2"/>
  <c r="DE115" i="2" s="1"/>
  <c r="DA116" i="2"/>
  <c r="DJ116" i="2" s="1"/>
  <c r="CS113" i="2" a="1"/>
  <c r="CS113" i="2" s="1"/>
  <c r="CM115" i="2"/>
  <c r="CR114" i="2"/>
  <c r="CV114" i="2"/>
  <c r="BT113" i="2"/>
  <c r="BK114" i="2"/>
  <c r="BP113" i="2"/>
  <c r="BC112" i="2" a="1"/>
  <c r="BC112" i="2" s="1"/>
  <c r="AW114" i="2"/>
  <c r="BF113" i="2"/>
  <c r="BB113" i="2"/>
  <c r="AN114" i="2"/>
  <c r="AR114" i="2"/>
  <c r="Z114" i="2"/>
  <c r="AA114" i="2" s="1" a="1"/>
  <c r="AA114" i="2" s="1"/>
  <c r="AD114" i="2"/>
  <c r="CD114" i="2"/>
  <c r="BY115" i="2"/>
  <c r="CA114" i="2"/>
  <c r="CC114" i="2" s="1"/>
  <c r="CE113" i="2" a="1"/>
  <c r="CE113" i="2" s="1"/>
  <c r="AO113" i="2" a="1"/>
  <c r="AO113" i="2" s="1"/>
  <c r="AI115" i="2"/>
  <c r="U115" i="2"/>
  <c r="EC116" i="2"/>
  <c r="EE115" i="2"/>
  <c r="EG115" i="2" s="1"/>
  <c r="EJ115" i="2" l="1"/>
  <c r="CH115" i="2"/>
  <c r="DO130" i="2"/>
  <c r="DX129" i="2"/>
  <c r="DT129" i="2"/>
  <c r="DU129" i="2" s="1" a="1"/>
  <c r="DU129" i="2" s="1"/>
  <c r="EM115" i="2"/>
  <c r="EL116" i="2"/>
  <c r="EK116" i="2"/>
  <c r="EJ116" i="2" s="1"/>
  <c r="BQ113" i="2" a="1"/>
  <c r="BQ113" i="2" s="1"/>
  <c r="DF116" i="2"/>
  <c r="DA117" i="2"/>
  <c r="DJ117" i="2" s="1"/>
  <c r="DC116" i="2"/>
  <c r="DE116" i="2" s="1"/>
  <c r="DG115" i="2" a="1"/>
  <c r="DG115" i="2" s="1"/>
  <c r="CS114" i="2" a="1"/>
  <c r="CS114" i="2" s="1"/>
  <c r="CM116" i="2"/>
  <c r="CR115" i="2"/>
  <c r="CV115" i="2"/>
  <c r="BT114" i="2"/>
  <c r="BK115" i="2"/>
  <c r="BP114" i="2"/>
  <c r="BC113" i="2" a="1"/>
  <c r="BC113" i="2" s="1"/>
  <c r="AW115" i="2"/>
  <c r="BF114" i="2"/>
  <c r="BB114" i="2"/>
  <c r="AN115" i="2"/>
  <c r="AR115" i="2"/>
  <c r="Z115" i="2"/>
  <c r="AA115" i="2" s="1" a="1"/>
  <c r="AA115" i="2" s="1"/>
  <c r="AD115" i="2"/>
  <c r="CD115" i="2"/>
  <c r="BY116" i="2"/>
  <c r="CA115" i="2"/>
  <c r="CC115" i="2" s="1"/>
  <c r="CE114" i="2" a="1"/>
  <c r="CE114" i="2" s="1"/>
  <c r="AO114" i="2" a="1"/>
  <c r="AO114" i="2" s="1"/>
  <c r="AI116" i="2"/>
  <c r="U116" i="2"/>
  <c r="EC117" i="2"/>
  <c r="EE116" i="2"/>
  <c r="EG116" i="2" s="1"/>
  <c r="CH116" i="2" l="1"/>
  <c r="EK117" i="2"/>
  <c r="EJ117" i="2" s="1"/>
  <c r="EL117" i="2"/>
  <c r="EM116" i="2"/>
  <c r="DO131" i="2"/>
  <c r="DX130" i="2"/>
  <c r="DT130" i="2"/>
  <c r="DU130" i="2" s="1" a="1"/>
  <c r="DU130" i="2" s="1"/>
  <c r="BQ114" i="2" a="1"/>
  <c r="BQ114" i="2" s="1"/>
  <c r="DF117" i="2"/>
  <c r="DA118" i="2"/>
  <c r="DJ118" i="2" s="1"/>
  <c r="DC117" i="2"/>
  <c r="DE117" i="2" s="1"/>
  <c r="DG116" i="2" a="1"/>
  <c r="DG116" i="2" s="1"/>
  <c r="CS115" i="2" a="1"/>
  <c r="CS115" i="2" s="1"/>
  <c r="CM117" i="2"/>
  <c r="CR116" i="2"/>
  <c r="CV116" i="2"/>
  <c r="BT115" i="2"/>
  <c r="BK116" i="2"/>
  <c r="BP115" i="2"/>
  <c r="BC114" i="2" a="1"/>
  <c r="BC114" i="2" s="1"/>
  <c r="AW116" i="2"/>
  <c r="BF115" i="2"/>
  <c r="BB115" i="2"/>
  <c r="AN116" i="2"/>
  <c r="AR116" i="2"/>
  <c r="Z116" i="2"/>
  <c r="AA116" i="2" s="1" a="1"/>
  <c r="AA116" i="2" s="1"/>
  <c r="AD116" i="2"/>
  <c r="CD116" i="2"/>
  <c r="BY117" i="2"/>
  <c r="CA116" i="2"/>
  <c r="CC116" i="2" s="1"/>
  <c r="CE115" i="2" a="1"/>
  <c r="CE115" i="2" s="1"/>
  <c r="AO115" i="2" a="1"/>
  <c r="AO115" i="2" s="1"/>
  <c r="AI117" i="2"/>
  <c r="U117" i="2"/>
  <c r="EC118" i="2"/>
  <c r="EE117" i="2"/>
  <c r="EG117" i="2" s="1"/>
  <c r="CH117" i="2" l="1"/>
  <c r="EM117" i="2"/>
  <c r="DO132" i="2"/>
  <c r="DX131" i="2"/>
  <c r="DT131" i="2"/>
  <c r="DU131" i="2" s="1" a="1"/>
  <c r="DU131" i="2" s="1"/>
  <c r="EL118" i="2"/>
  <c r="EK118" i="2"/>
  <c r="EJ118" i="2" s="1"/>
  <c r="BQ115" i="2" a="1"/>
  <c r="BQ115" i="2" s="1"/>
  <c r="DF118" i="2"/>
  <c r="DC118" i="2"/>
  <c r="DE118" i="2" s="1"/>
  <c r="DA119" i="2"/>
  <c r="DJ119" i="2" s="1"/>
  <c r="DG117" i="2" a="1"/>
  <c r="DG117" i="2" s="1"/>
  <c r="CS116" i="2" a="1"/>
  <c r="CS116" i="2" s="1"/>
  <c r="CM118" i="2"/>
  <c r="CR117" i="2"/>
  <c r="CV117" i="2"/>
  <c r="BT116" i="2"/>
  <c r="BP116" i="2"/>
  <c r="BK117" i="2"/>
  <c r="BC115" i="2" a="1"/>
  <c r="BC115" i="2" s="1"/>
  <c r="AW117" i="2"/>
  <c r="BF116" i="2"/>
  <c r="BB116" i="2"/>
  <c r="AN117" i="2"/>
  <c r="AR117" i="2"/>
  <c r="Z117" i="2"/>
  <c r="AA117" i="2" s="1" a="1"/>
  <c r="AA117" i="2" s="1"/>
  <c r="AD117" i="2"/>
  <c r="CD117" i="2"/>
  <c r="BY118" i="2"/>
  <c r="CA117" i="2"/>
  <c r="CC117" i="2" s="1"/>
  <c r="CE116" i="2" a="1"/>
  <c r="CE116" i="2" s="1"/>
  <c r="AO116" i="2" a="1"/>
  <c r="AO116" i="2" s="1"/>
  <c r="AI118" i="2"/>
  <c r="U118" i="2"/>
  <c r="EC119" i="2"/>
  <c r="EE118" i="2"/>
  <c r="EG118" i="2" s="1"/>
  <c r="CH118" i="2" l="1"/>
  <c r="EK119" i="2"/>
  <c r="EL119" i="2"/>
  <c r="EM118" i="2"/>
  <c r="DO133" i="2"/>
  <c r="DX132" i="2"/>
  <c r="DT132" i="2"/>
  <c r="DU132" i="2" s="1" a="1"/>
  <c r="DU132" i="2" s="1"/>
  <c r="BQ116" i="2" a="1"/>
  <c r="BQ116" i="2" s="1"/>
  <c r="DF119" i="2"/>
  <c r="DC119" i="2"/>
  <c r="DE119" i="2" s="1"/>
  <c r="DA120" i="2"/>
  <c r="DJ120" i="2" s="1"/>
  <c r="DG118" i="2" a="1"/>
  <c r="DG118" i="2" s="1"/>
  <c r="CS117" i="2" a="1"/>
  <c r="CS117" i="2" s="1"/>
  <c r="CM119" i="2"/>
  <c r="CV118" i="2"/>
  <c r="CR118" i="2"/>
  <c r="BT117" i="2"/>
  <c r="BK118" i="2"/>
  <c r="BP117" i="2"/>
  <c r="BC116" i="2" a="1"/>
  <c r="BC116" i="2" s="1"/>
  <c r="AW118" i="2"/>
  <c r="BF117" i="2"/>
  <c r="BB117" i="2"/>
  <c r="AN118" i="2"/>
  <c r="AR118" i="2"/>
  <c r="Z118" i="2"/>
  <c r="AA118" i="2" s="1" a="1"/>
  <c r="AA118" i="2" s="1"/>
  <c r="AD118" i="2"/>
  <c r="CE117" i="2" a="1"/>
  <c r="CE117" i="2" s="1"/>
  <c r="CD118" i="2"/>
  <c r="BY119" i="2"/>
  <c r="CA118" i="2"/>
  <c r="CC118" i="2" s="1"/>
  <c r="AO117" i="2" a="1"/>
  <c r="AO117" i="2" s="1"/>
  <c r="AI119" i="2"/>
  <c r="U119" i="2"/>
  <c r="EC120" i="2"/>
  <c r="EE119" i="2"/>
  <c r="EG119" i="2" s="1"/>
  <c r="EK120" i="2" l="1"/>
  <c r="EL120" i="2"/>
  <c r="DO134" i="2"/>
  <c r="DX133" i="2"/>
  <c r="DT133" i="2"/>
  <c r="DU133" i="2" s="1" a="1"/>
  <c r="DU133" i="2" s="1"/>
  <c r="EM119" i="2"/>
  <c r="EJ119" i="2"/>
  <c r="EJ120" i="2" s="1"/>
  <c r="BQ117" i="2" a="1"/>
  <c r="BQ117" i="2" s="1"/>
  <c r="DF120" i="2"/>
  <c r="DC120" i="2"/>
  <c r="DE120" i="2" s="1"/>
  <c r="DA121" i="2"/>
  <c r="DJ121" i="2" s="1"/>
  <c r="DG119" i="2" a="1"/>
  <c r="DG119" i="2" s="1"/>
  <c r="CM120" i="2"/>
  <c r="CV119" i="2"/>
  <c r="CR119" i="2"/>
  <c r="CS118" i="2" a="1"/>
  <c r="CS118" i="2" s="1"/>
  <c r="CH119" i="2"/>
  <c r="BT118" i="2"/>
  <c r="BK119" i="2"/>
  <c r="BP118" i="2"/>
  <c r="BC117" i="2" a="1"/>
  <c r="BC117" i="2" s="1"/>
  <c r="AW119" i="2"/>
  <c r="BF118" i="2"/>
  <c r="BB118" i="2"/>
  <c r="AN119" i="2"/>
  <c r="AR119" i="2"/>
  <c r="Z119" i="2"/>
  <c r="AA119" i="2" s="1" a="1"/>
  <c r="AA119" i="2" s="1"/>
  <c r="AD119" i="2"/>
  <c r="CE118" i="2" a="1"/>
  <c r="CE118" i="2" s="1"/>
  <c r="CD119" i="2"/>
  <c r="BY120" i="2"/>
  <c r="CA119" i="2"/>
  <c r="CC119" i="2" s="1"/>
  <c r="AO118" i="2" a="1"/>
  <c r="AO118" i="2" s="1"/>
  <c r="AI120" i="2"/>
  <c r="U120" i="2"/>
  <c r="EC121" i="2"/>
  <c r="EE120" i="2"/>
  <c r="EG120" i="2" s="1"/>
  <c r="DO135" i="2" l="1"/>
  <c r="DX134" i="2"/>
  <c r="DT134" i="2"/>
  <c r="DU134" i="2" s="1" a="1"/>
  <c r="DU134" i="2" s="1"/>
  <c r="EK121" i="2"/>
  <c r="EJ121" i="2" s="1"/>
  <c r="EL121" i="2"/>
  <c r="EM120" i="2"/>
  <c r="BQ118" i="2" a="1"/>
  <c r="BQ118" i="2" s="1"/>
  <c r="DF121" i="2"/>
  <c r="DA122" i="2"/>
  <c r="DJ122" i="2" s="1"/>
  <c r="DC121" i="2"/>
  <c r="DE121" i="2" s="1"/>
  <c r="DG120" i="2" a="1"/>
  <c r="DG120" i="2" s="1"/>
  <c r="CS119" i="2" a="1"/>
  <c r="CS119" i="2" s="1"/>
  <c r="CM121" i="2"/>
  <c r="CR120" i="2"/>
  <c r="CV120" i="2"/>
  <c r="CH120" i="2"/>
  <c r="BT119" i="2"/>
  <c r="BK120" i="2"/>
  <c r="BP119" i="2"/>
  <c r="AW120" i="2"/>
  <c r="BF119" i="2"/>
  <c r="BB119" i="2"/>
  <c r="BC118" i="2" a="1"/>
  <c r="BC118" i="2" s="1"/>
  <c r="AN120" i="2"/>
  <c r="AR120" i="2"/>
  <c r="Z120" i="2"/>
  <c r="AA120" i="2" s="1" a="1"/>
  <c r="AA120" i="2" s="1"/>
  <c r="AD120" i="2"/>
  <c r="CD120" i="2"/>
  <c r="BY121" i="2"/>
  <c r="CA120" i="2"/>
  <c r="CC120" i="2" s="1"/>
  <c r="CE119" i="2" a="1"/>
  <c r="CE119" i="2" s="1"/>
  <c r="AO119" i="2" a="1"/>
  <c r="AO119" i="2" s="1"/>
  <c r="AI121" i="2"/>
  <c r="U121" i="2"/>
  <c r="EC122" i="2"/>
  <c r="EE121" i="2"/>
  <c r="EG121" i="2" s="1"/>
  <c r="EM121" i="2" l="1"/>
  <c r="EL122" i="2"/>
  <c r="EK122" i="2"/>
  <c r="DO136" i="2"/>
  <c r="DT135" i="2"/>
  <c r="DU135" i="2" s="1" a="1"/>
  <c r="DU135" i="2" s="1"/>
  <c r="DX135" i="2"/>
  <c r="BQ119" i="2" a="1"/>
  <c r="BQ119" i="2" s="1"/>
  <c r="DF122" i="2"/>
  <c r="DC122" i="2"/>
  <c r="DE122" i="2" s="1"/>
  <c r="DA123" i="2"/>
  <c r="DJ123" i="2" s="1"/>
  <c r="DG121" i="2" a="1"/>
  <c r="DG121" i="2" s="1"/>
  <c r="CM122" i="2"/>
  <c r="CV121" i="2"/>
  <c r="CR121" i="2"/>
  <c r="CS120" i="2" a="1"/>
  <c r="CS120" i="2" s="1"/>
  <c r="CH121" i="2"/>
  <c r="BT120" i="2"/>
  <c r="BP120" i="2"/>
  <c r="BK121" i="2"/>
  <c r="BC119" i="2" a="1"/>
  <c r="BC119" i="2" s="1"/>
  <c r="AW121" i="2"/>
  <c r="BF120" i="2"/>
  <c r="BB120" i="2"/>
  <c r="AN121" i="2"/>
  <c r="AR121" i="2"/>
  <c r="Z121" i="2"/>
  <c r="AA121" i="2" s="1" a="1"/>
  <c r="AA121" i="2" s="1"/>
  <c r="AD121" i="2"/>
  <c r="CD121" i="2"/>
  <c r="BY122" i="2"/>
  <c r="CA121" i="2"/>
  <c r="CC121" i="2" s="1"/>
  <c r="CE120" i="2" a="1"/>
  <c r="CE120" i="2" s="1"/>
  <c r="AO120" i="2" a="1"/>
  <c r="AO120" i="2" s="1"/>
  <c r="AI122" i="2"/>
  <c r="U122" i="2"/>
  <c r="EC123" i="2"/>
  <c r="EE122" i="2"/>
  <c r="EG122" i="2" s="1"/>
  <c r="EM122" i="2" l="1"/>
  <c r="DO137" i="2"/>
  <c r="DX136" i="2"/>
  <c r="DT136" i="2"/>
  <c r="DU136" i="2" s="1" a="1"/>
  <c r="DU136" i="2" s="1"/>
  <c r="EL123" i="2"/>
  <c r="EK123" i="2"/>
  <c r="EJ122" i="2"/>
  <c r="BQ120" i="2" a="1"/>
  <c r="BQ120" i="2" s="1"/>
  <c r="DF123" i="2"/>
  <c r="DA124" i="2"/>
  <c r="DJ124" i="2" s="1"/>
  <c r="DC123" i="2"/>
  <c r="DE123" i="2" s="1"/>
  <c r="DG122" i="2" a="1"/>
  <c r="DG122" i="2" s="1"/>
  <c r="CS121" i="2" a="1"/>
  <c r="CS121" i="2" s="1"/>
  <c r="CM123" i="2"/>
  <c r="CV122" i="2"/>
  <c r="CR122" i="2"/>
  <c r="CH122" i="2"/>
  <c r="BT121" i="2"/>
  <c r="BK122" i="2"/>
  <c r="BP121" i="2"/>
  <c r="AW122" i="2"/>
  <c r="BF121" i="2"/>
  <c r="BB121" i="2"/>
  <c r="BC120" i="2" a="1"/>
  <c r="BC120" i="2" s="1"/>
  <c r="AN122" i="2"/>
  <c r="AR122" i="2"/>
  <c r="Z122" i="2"/>
  <c r="AA122" i="2" s="1" a="1"/>
  <c r="AA122" i="2" s="1"/>
  <c r="AD122" i="2"/>
  <c r="CD122" i="2"/>
  <c r="BY123" i="2"/>
  <c r="CA122" i="2"/>
  <c r="CC122" i="2" s="1"/>
  <c r="CE121" i="2" a="1"/>
  <c r="CE121" i="2" s="1"/>
  <c r="AO121" i="2" a="1"/>
  <c r="AO121" i="2" s="1"/>
  <c r="AI123" i="2"/>
  <c r="U123" i="2"/>
  <c r="EC124" i="2"/>
  <c r="EE123" i="2"/>
  <c r="EG123" i="2" s="1"/>
  <c r="EM123" i="2" l="1"/>
  <c r="EJ123" i="2"/>
  <c r="EL124" i="2"/>
  <c r="EK124" i="2"/>
  <c r="DO138" i="2"/>
  <c r="DX137" i="2"/>
  <c r="DT137" i="2"/>
  <c r="DU137" i="2" s="1" a="1"/>
  <c r="DU137" i="2" s="1"/>
  <c r="BQ121" i="2" a="1"/>
  <c r="BQ121" i="2" s="1"/>
  <c r="DF124" i="2"/>
  <c r="DA125" i="2"/>
  <c r="DJ125" i="2" s="1"/>
  <c r="DC124" i="2"/>
  <c r="DE124" i="2" s="1"/>
  <c r="DG123" i="2" a="1"/>
  <c r="DG123" i="2" s="1"/>
  <c r="CS122" i="2" a="1"/>
  <c r="CS122" i="2" s="1"/>
  <c r="CM124" i="2"/>
  <c r="CV123" i="2"/>
  <c r="CR123" i="2"/>
  <c r="CH123" i="2"/>
  <c r="BT122" i="2"/>
  <c r="BK123" i="2"/>
  <c r="BP122" i="2"/>
  <c r="BC121" i="2" a="1"/>
  <c r="BC121" i="2" s="1"/>
  <c r="AW123" i="2"/>
  <c r="BF122" i="2"/>
  <c r="BB122" i="2"/>
  <c r="AN123" i="2"/>
  <c r="AR123" i="2"/>
  <c r="Z123" i="2"/>
  <c r="AA123" i="2" s="1" a="1"/>
  <c r="AA123" i="2" s="1"/>
  <c r="AD123" i="2"/>
  <c r="CD123" i="2"/>
  <c r="BY124" i="2"/>
  <c r="CA123" i="2"/>
  <c r="CC123" i="2" s="1"/>
  <c r="CE122" i="2" a="1"/>
  <c r="CE122" i="2" s="1"/>
  <c r="AO122" i="2" a="1"/>
  <c r="AO122" i="2" s="1"/>
  <c r="AI124" i="2"/>
  <c r="U124" i="2"/>
  <c r="EC125" i="2"/>
  <c r="EE124" i="2"/>
  <c r="EG124" i="2" s="1"/>
  <c r="EM124" i="2" l="1"/>
  <c r="EK125" i="2"/>
  <c r="EL125" i="2"/>
  <c r="DO139" i="2"/>
  <c r="DX138" i="2"/>
  <c r="DT138" i="2"/>
  <c r="DU138" i="2" s="1" a="1"/>
  <c r="DU138" i="2" s="1"/>
  <c r="EJ124" i="2"/>
  <c r="EJ125" i="2" s="1"/>
  <c r="BQ122" i="2" a="1"/>
  <c r="BQ122" i="2" s="1"/>
  <c r="DF125" i="2"/>
  <c r="DA126" i="2"/>
  <c r="DJ126" i="2" s="1"/>
  <c r="DC125" i="2"/>
  <c r="DE125" i="2" s="1"/>
  <c r="DG124" i="2" a="1"/>
  <c r="DG124" i="2" s="1"/>
  <c r="CS123" i="2" a="1"/>
  <c r="CS123" i="2" s="1"/>
  <c r="CM125" i="2"/>
  <c r="CV124" i="2"/>
  <c r="CR124" i="2"/>
  <c r="CH124" i="2"/>
  <c r="BT123" i="2"/>
  <c r="BP123" i="2"/>
  <c r="BK124" i="2"/>
  <c r="BC122" i="2" a="1"/>
  <c r="BC122" i="2" s="1"/>
  <c r="AW124" i="2"/>
  <c r="BF123" i="2"/>
  <c r="BB123" i="2"/>
  <c r="AN124" i="2"/>
  <c r="AR124" i="2"/>
  <c r="Z124" i="2"/>
  <c r="AA124" i="2" s="1" a="1"/>
  <c r="AA124" i="2" s="1"/>
  <c r="AD124" i="2"/>
  <c r="CD124" i="2"/>
  <c r="CA124" i="2"/>
  <c r="CC124" i="2" s="1"/>
  <c r="BY125" i="2"/>
  <c r="CE123" i="2" a="1"/>
  <c r="CE123" i="2" s="1"/>
  <c r="AO123" i="2" a="1"/>
  <c r="AO123" i="2" s="1"/>
  <c r="AI125" i="2"/>
  <c r="U125" i="2"/>
  <c r="EC126" i="2"/>
  <c r="EE125" i="2"/>
  <c r="EG125" i="2" s="1"/>
  <c r="EM125" i="2" l="1"/>
  <c r="EK126" i="2"/>
  <c r="EJ126" i="2" s="1"/>
  <c r="EL126" i="2"/>
  <c r="DO140" i="2"/>
  <c r="DX139" i="2"/>
  <c r="DT139" i="2"/>
  <c r="DU139" i="2" s="1" a="1"/>
  <c r="DU139" i="2" s="1"/>
  <c r="BQ123" i="2" a="1"/>
  <c r="BQ123" i="2" s="1"/>
  <c r="DF126" i="2"/>
  <c r="DA127" i="2"/>
  <c r="DJ127" i="2" s="1"/>
  <c r="DC126" i="2"/>
  <c r="DE126" i="2" s="1"/>
  <c r="DG125" i="2" a="1"/>
  <c r="DG125" i="2" s="1"/>
  <c r="CS124" i="2" a="1"/>
  <c r="CS124" i="2" s="1"/>
  <c r="CM126" i="2"/>
  <c r="CR125" i="2"/>
  <c r="CV125" i="2"/>
  <c r="CH125" i="2"/>
  <c r="BT124" i="2"/>
  <c r="BK125" i="2"/>
  <c r="BP124" i="2"/>
  <c r="BC123" i="2" a="1"/>
  <c r="BC123" i="2" s="1"/>
  <c r="AW125" i="2"/>
  <c r="BF124" i="2"/>
  <c r="BB124" i="2"/>
  <c r="AN125" i="2"/>
  <c r="AR125" i="2"/>
  <c r="Z125" i="2"/>
  <c r="AA125" i="2" s="1" a="1"/>
  <c r="AA125" i="2" s="1"/>
  <c r="AD125" i="2"/>
  <c r="CE124" i="2" a="1"/>
  <c r="CE124" i="2" s="1"/>
  <c r="CD125" i="2"/>
  <c r="BY126" i="2"/>
  <c r="CA125" i="2"/>
  <c r="CC125" i="2" s="1"/>
  <c r="AO124" i="2" a="1"/>
  <c r="AO124" i="2" s="1"/>
  <c r="AI126" i="2"/>
  <c r="U126" i="2"/>
  <c r="EC127" i="2"/>
  <c r="EE126" i="2"/>
  <c r="EG126" i="2" s="1"/>
  <c r="CH126" i="2" l="1"/>
  <c r="EM126" i="2"/>
  <c r="EL127" i="2"/>
  <c r="EK127" i="2"/>
  <c r="DO141" i="2"/>
  <c r="DT140" i="2"/>
  <c r="DU140" i="2" s="1" a="1"/>
  <c r="DU140" i="2" s="1"/>
  <c r="DX140" i="2"/>
  <c r="BQ124" i="2" a="1"/>
  <c r="BQ124" i="2" s="1"/>
  <c r="DF127" i="2"/>
  <c r="DC127" i="2"/>
  <c r="DE127" i="2" s="1"/>
  <c r="DA128" i="2"/>
  <c r="DJ128" i="2" s="1"/>
  <c r="DG126" i="2" a="1"/>
  <c r="DG126" i="2" s="1"/>
  <c r="CS125" i="2" a="1"/>
  <c r="CS125" i="2" s="1"/>
  <c r="CM127" i="2"/>
  <c r="CV126" i="2"/>
  <c r="CR126" i="2"/>
  <c r="BT125" i="2"/>
  <c r="BP125" i="2"/>
  <c r="BK126" i="2"/>
  <c r="BC124" i="2" a="1"/>
  <c r="BC124" i="2" s="1"/>
  <c r="AW126" i="2"/>
  <c r="BF125" i="2"/>
  <c r="BB125" i="2"/>
  <c r="AN126" i="2"/>
  <c r="AR126" i="2"/>
  <c r="Z126" i="2"/>
  <c r="AA126" i="2" s="1" a="1"/>
  <c r="AA126" i="2" s="1"/>
  <c r="AD126" i="2"/>
  <c r="CD126" i="2"/>
  <c r="BY127" i="2"/>
  <c r="CA126" i="2"/>
  <c r="CC126" i="2" s="1"/>
  <c r="CE125" i="2" a="1"/>
  <c r="CE125" i="2" s="1"/>
  <c r="AO125" i="2" a="1"/>
  <c r="AO125" i="2" s="1"/>
  <c r="AI127" i="2"/>
  <c r="U127" i="2"/>
  <c r="EC128" i="2"/>
  <c r="EE127" i="2"/>
  <c r="EG127" i="2" s="1"/>
  <c r="CH127" i="2" l="1"/>
  <c r="EM127" i="2"/>
  <c r="EJ127" i="2"/>
  <c r="EL128" i="2"/>
  <c r="EK128" i="2"/>
  <c r="DO142" i="2"/>
  <c r="DT141" i="2"/>
  <c r="DU141" i="2" s="1" a="1"/>
  <c r="DU141" i="2" s="1"/>
  <c r="DX141" i="2"/>
  <c r="BQ125" i="2" a="1"/>
  <c r="BQ125" i="2" s="1"/>
  <c r="DF128" i="2"/>
  <c r="DA129" i="2"/>
  <c r="DJ129" i="2" s="1"/>
  <c r="DC128" i="2"/>
  <c r="DE128" i="2" s="1"/>
  <c r="DG127" i="2" a="1"/>
  <c r="DG127" i="2" s="1"/>
  <c r="CS126" i="2" a="1"/>
  <c r="CS126" i="2" s="1"/>
  <c r="CM128" i="2"/>
  <c r="CV127" i="2"/>
  <c r="CR127" i="2"/>
  <c r="BT126" i="2"/>
  <c r="BK127" i="2"/>
  <c r="BP126" i="2"/>
  <c r="BC125" i="2" a="1"/>
  <c r="BC125" i="2" s="1"/>
  <c r="AW127" i="2"/>
  <c r="BF126" i="2"/>
  <c r="BB126" i="2"/>
  <c r="AN127" i="2"/>
  <c r="AR127" i="2"/>
  <c r="Z127" i="2"/>
  <c r="AA127" i="2" s="1" a="1"/>
  <c r="AA127" i="2" s="1"/>
  <c r="AD127" i="2"/>
  <c r="CD127" i="2"/>
  <c r="BY128" i="2"/>
  <c r="CA127" i="2"/>
  <c r="CC127" i="2" s="1"/>
  <c r="CE126" i="2" a="1"/>
  <c r="CE126" i="2" s="1"/>
  <c r="AO126" i="2" a="1"/>
  <c r="AO126" i="2" s="1"/>
  <c r="AI128" i="2"/>
  <c r="U128" i="2"/>
  <c r="EC129" i="2"/>
  <c r="EE128" i="2"/>
  <c r="EG128" i="2" s="1"/>
  <c r="CH128" i="2" l="1"/>
  <c r="EM128" i="2"/>
  <c r="DO143" i="2"/>
  <c r="DT142" i="2"/>
  <c r="DU142" i="2" s="1" a="1"/>
  <c r="DU142" i="2" s="1"/>
  <c r="DX142" i="2"/>
  <c r="EJ128" i="2"/>
  <c r="EK129" i="2"/>
  <c r="EL129" i="2"/>
  <c r="BQ126" i="2" a="1"/>
  <c r="BQ126" i="2" s="1"/>
  <c r="DF129" i="2"/>
  <c r="DC129" i="2"/>
  <c r="DE129" i="2" s="1"/>
  <c r="DA130" i="2"/>
  <c r="DJ130" i="2" s="1"/>
  <c r="DG128" i="2" a="1"/>
  <c r="DG128" i="2" s="1"/>
  <c r="CS127" i="2" a="1"/>
  <c r="CS127" i="2" s="1"/>
  <c r="CM129" i="2"/>
  <c r="CV128" i="2"/>
  <c r="CR128" i="2"/>
  <c r="BT127" i="2"/>
  <c r="BK128" i="2"/>
  <c r="BP127" i="2"/>
  <c r="BC126" i="2" a="1"/>
  <c r="BC126" i="2" s="1"/>
  <c r="AW128" i="2"/>
  <c r="BF127" i="2"/>
  <c r="BB127" i="2"/>
  <c r="AN128" i="2"/>
  <c r="AR128" i="2"/>
  <c r="Z128" i="2"/>
  <c r="AA128" i="2" s="1" a="1"/>
  <c r="AA128" i="2" s="1"/>
  <c r="AD128" i="2"/>
  <c r="CD128" i="2"/>
  <c r="BY129" i="2"/>
  <c r="CA128" i="2"/>
  <c r="CC128" i="2" s="1"/>
  <c r="CE127" i="2" a="1"/>
  <c r="CE127" i="2" s="1"/>
  <c r="AO127" i="2" a="1"/>
  <c r="AO127" i="2" s="1"/>
  <c r="AI129" i="2"/>
  <c r="U129" i="2"/>
  <c r="EC130" i="2"/>
  <c r="EE129" i="2"/>
  <c r="EG129" i="2" s="1"/>
  <c r="CH129" i="2" l="1"/>
  <c r="EM129" i="2"/>
  <c r="EL130" i="2"/>
  <c r="EK130" i="2"/>
  <c r="EJ129" i="2"/>
  <c r="DO144" i="2"/>
  <c r="DX143" i="2"/>
  <c r="DT143" i="2"/>
  <c r="DU143" i="2" s="1" a="1"/>
  <c r="DU143" i="2" s="1"/>
  <c r="BQ127" i="2" a="1"/>
  <c r="BQ127" i="2" s="1"/>
  <c r="DF130" i="2"/>
  <c r="DA131" i="2"/>
  <c r="DJ131" i="2" s="1"/>
  <c r="DC130" i="2"/>
  <c r="DE130" i="2" s="1"/>
  <c r="DG129" i="2" a="1"/>
  <c r="DG129" i="2" s="1"/>
  <c r="CS128" i="2" a="1"/>
  <c r="CS128" i="2" s="1"/>
  <c r="CM130" i="2"/>
  <c r="CV129" i="2"/>
  <c r="CR129" i="2"/>
  <c r="BT128" i="2"/>
  <c r="BK129" i="2"/>
  <c r="BP128" i="2"/>
  <c r="BC127" i="2" a="1"/>
  <c r="BC127" i="2" s="1"/>
  <c r="AW129" i="2"/>
  <c r="BF128" i="2"/>
  <c r="BB128" i="2"/>
  <c r="AN129" i="2"/>
  <c r="AR129" i="2"/>
  <c r="Z129" i="2"/>
  <c r="AA129" i="2" s="1" a="1"/>
  <c r="AA129" i="2" s="1"/>
  <c r="AD129" i="2"/>
  <c r="CD129" i="2"/>
  <c r="BY130" i="2"/>
  <c r="CA129" i="2"/>
  <c r="CC129" i="2" s="1"/>
  <c r="CE128" i="2" a="1"/>
  <c r="CE128" i="2" s="1"/>
  <c r="AO128" i="2" a="1"/>
  <c r="AO128" i="2" s="1"/>
  <c r="AI130" i="2"/>
  <c r="U130" i="2"/>
  <c r="EC131" i="2"/>
  <c r="EE130" i="2"/>
  <c r="EG130" i="2" s="1"/>
  <c r="CH130" i="2" l="1"/>
  <c r="EM130" i="2"/>
  <c r="EL131" i="2"/>
  <c r="EK131" i="2"/>
  <c r="DO145" i="2"/>
  <c r="DX144" i="2"/>
  <c r="DT144" i="2"/>
  <c r="DU144" i="2" s="1" a="1"/>
  <c r="DU144" i="2" s="1"/>
  <c r="EJ130" i="2"/>
  <c r="BQ128" i="2" a="1"/>
  <c r="BQ128" i="2" s="1"/>
  <c r="DF131" i="2"/>
  <c r="DA132" i="2"/>
  <c r="DJ132" i="2" s="1"/>
  <c r="DC131" i="2"/>
  <c r="DE131" i="2" s="1"/>
  <c r="DG130" i="2" a="1"/>
  <c r="DG130" i="2" s="1"/>
  <c r="CS129" i="2" a="1"/>
  <c r="CS129" i="2" s="1"/>
  <c r="CM131" i="2"/>
  <c r="CR130" i="2"/>
  <c r="CV130" i="2"/>
  <c r="BT129" i="2"/>
  <c r="BP129" i="2"/>
  <c r="BK130" i="2"/>
  <c r="BC128" i="2" a="1"/>
  <c r="BC128" i="2" s="1"/>
  <c r="AW130" i="2"/>
  <c r="BF129" i="2"/>
  <c r="BB129" i="2"/>
  <c r="AN130" i="2"/>
  <c r="AR130" i="2"/>
  <c r="Z130" i="2"/>
  <c r="AA130" i="2" s="1" a="1"/>
  <c r="AA130" i="2" s="1"/>
  <c r="AD130" i="2"/>
  <c r="CE129" i="2" a="1"/>
  <c r="CE129" i="2" s="1"/>
  <c r="CD130" i="2"/>
  <c r="BY131" i="2"/>
  <c r="CA130" i="2"/>
  <c r="CC130" i="2" s="1"/>
  <c r="AO129" i="2" a="1"/>
  <c r="AO129" i="2" s="1"/>
  <c r="AI131" i="2"/>
  <c r="U131" i="2"/>
  <c r="EC132" i="2"/>
  <c r="EE131" i="2"/>
  <c r="EG131" i="2" s="1"/>
  <c r="CH131" i="2" l="1"/>
  <c r="EJ131" i="2"/>
  <c r="EM131" i="2"/>
  <c r="EK132" i="2"/>
  <c r="EL132" i="2"/>
  <c r="DO146" i="2"/>
  <c r="DX145" i="2"/>
  <c r="DT145" i="2"/>
  <c r="DU145" i="2" s="1" a="1"/>
  <c r="DU145" i="2" s="1"/>
  <c r="BQ129" i="2" a="1"/>
  <c r="BQ129" i="2" s="1"/>
  <c r="DF132" i="2"/>
  <c r="DC132" i="2"/>
  <c r="DE132" i="2" s="1"/>
  <c r="DA133" i="2"/>
  <c r="DJ133" i="2" s="1"/>
  <c r="DG131" i="2" a="1"/>
  <c r="DG131" i="2" s="1"/>
  <c r="CS130" i="2" a="1"/>
  <c r="CS130" i="2" s="1"/>
  <c r="CM132" i="2"/>
  <c r="CV131" i="2"/>
  <c r="CR131" i="2"/>
  <c r="BT130" i="2"/>
  <c r="BK131" i="2"/>
  <c r="BP130" i="2"/>
  <c r="BC129" i="2" a="1"/>
  <c r="BC129" i="2" s="1"/>
  <c r="AW131" i="2"/>
  <c r="BF130" i="2"/>
  <c r="BB130" i="2"/>
  <c r="AN131" i="2"/>
  <c r="AR131" i="2"/>
  <c r="Z131" i="2"/>
  <c r="AA131" i="2" s="1" a="1"/>
  <c r="AA131" i="2" s="1"/>
  <c r="AD131" i="2"/>
  <c r="CD131" i="2"/>
  <c r="CA131" i="2"/>
  <c r="CC131" i="2" s="1"/>
  <c r="BY132" i="2"/>
  <c r="CE130" i="2" a="1"/>
  <c r="CE130" i="2" s="1"/>
  <c r="AO130" i="2" a="1"/>
  <c r="AO130" i="2" s="1"/>
  <c r="AI132" i="2"/>
  <c r="U132" i="2"/>
  <c r="EC133" i="2"/>
  <c r="EE132" i="2"/>
  <c r="EG132" i="2" s="1"/>
  <c r="CH132" i="2" l="1"/>
  <c r="EJ132" i="2"/>
  <c r="EM132" i="2"/>
  <c r="EK133" i="2"/>
  <c r="EL133" i="2"/>
  <c r="DO147" i="2"/>
  <c r="DX146" i="2"/>
  <c r="DT146" i="2"/>
  <c r="DU146" i="2" s="1" a="1"/>
  <c r="DU146" i="2" s="1"/>
  <c r="BQ130" i="2" a="1"/>
  <c r="BQ130" i="2" s="1"/>
  <c r="DF133" i="2"/>
  <c r="DC133" i="2"/>
  <c r="DE133" i="2" s="1"/>
  <c r="DA134" i="2"/>
  <c r="DJ134" i="2" s="1"/>
  <c r="DG132" i="2" a="1"/>
  <c r="DG132" i="2" s="1"/>
  <c r="CS131" i="2" a="1"/>
  <c r="CS131" i="2" s="1"/>
  <c r="CM133" i="2"/>
  <c r="CR132" i="2"/>
  <c r="CV132" i="2"/>
  <c r="BT131" i="2"/>
  <c r="BP131" i="2"/>
  <c r="BK132" i="2"/>
  <c r="BC130" i="2" a="1"/>
  <c r="BC130" i="2" s="1"/>
  <c r="AW132" i="2"/>
  <c r="BF131" i="2"/>
  <c r="BB131" i="2"/>
  <c r="AN132" i="2"/>
  <c r="AR132" i="2"/>
  <c r="Z132" i="2"/>
  <c r="AA132" i="2" s="1" a="1"/>
  <c r="AA132" i="2" s="1"/>
  <c r="AD132" i="2"/>
  <c r="CD132" i="2"/>
  <c r="BY133" i="2"/>
  <c r="CA132" i="2"/>
  <c r="CC132" i="2" s="1"/>
  <c r="CE131" i="2" a="1"/>
  <c r="CE131" i="2" s="1"/>
  <c r="AO131" i="2" a="1"/>
  <c r="AO131" i="2" s="1"/>
  <c r="AI133" i="2"/>
  <c r="U133" i="2"/>
  <c r="EC134" i="2"/>
  <c r="EE133" i="2"/>
  <c r="EG133" i="2" s="1"/>
  <c r="EJ133" i="2" l="1"/>
  <c r="EK134" i="2"/>
  <c r="EL134" i="2"/>
  <c r="DO148" i="2"/>
  <c r="DX147" i="2"/>
  <c r="DT147" i="2"/>
  <c r="DU147" i="2" s="1" a="1"/>
  <c r="DU147" i="2" s="1"/>
  <c r="EM133" i="2"/>
  <c r="BQ131" i="2" a="1"/>
  <c r="BQ131" i="2" s="1"/>
  <c r="DF134" i="2"/>
  <c r="DA135" i="2"/>
  <c r="DJ135" i="2" s="1"/>
  <c r="DC134" i="2"/>
  <c r="DE134" i="2" s="1"/>
  <c r="DG133" i="2" a="1"/>
  <c r="DG133" i="2" s="1"/>
  <c r="CS132" i="2" a="1"/>
  <c r="CS132" i="2" s="1"/>
  <c r="CM134" i="2"/>
  <c r="CV133" i="2"/>
  <c r="CR133" i="2"/>
  <c r="CH133" i="2"/>
  <c r="BT132" i="2"/>
  <c r="BP132" i="2"/>
  <c r="BK133" i="2"/>
  <c r="BC131" i="2" a="1"/>
  <c r="BC131" i="2" s="1"/>
  <c r="AW133" i="2"/>
  <c r="BF132" i="2"/>
  <c r="BB132" i="2"/>
  <c r="AN133" i="2"/>
  <c r="AR133" i="2"/>
  <c r="Z133" i="2"/>
  <c r="AA133" i="2" s="1" a="1"/>
  <c r="AA133" i="2" s="1"/>
  <c r="AD133" i="2"/>
  <c r="CD133" i="2"/>
  <c r="CA133" i="2"/>
  <c r="CC133" i="2" s="1"/>
  <c r="BY134" i="2"/>
  <c r="CE132" i="2" a="1"/>
  <c r="CE132" i="2" s="1"/>
  <c r="AO132" i="2" a="1"/>
  <c r="AO132" i="2" s="1"/>
  <c r="AI134" i="2"/>
  <c r="U134" i="2"/>
  <c r="EC135" i="2"/>
  <c r="EE134" i="2"/>
  <c r="EG134" i="2" s="1"/>
  <c r="EK135" i="2" l="1"/>
  <c r="EL135" i="2"/>
  <c r="DO149" i="2"/>
  <c r="DX148" i="2"/>
  <c r="DT148" i="2"/>
  <c r="DU148" i="2" s="1" a="1"/>
  <c r="DU148" i="2" s="1"/>
  <c r="EM134" i="2"/>
  <c r="EJ134" i="2"/>
  <c r="BQ132" i="2" a="1"/>
  <c r="BQ132" i="2" s="1"/>
  <c r="DF135" i="2"/>
  <c r="DA136" i="2"/>
  <c r="DJ136" i="2" s="1"/>
  <c r="DC135" i="2"/>
  <c r="DE135" i="2" s="1"/>
  <c r="DG134" i="2" a="1"/>
  <c r="DG134" i="2" s="1"/>
  <c r="CM135" i="2"/>
  <c r="CV134" i="2"/>
  <c r="CR134" i="2"/>
  <c r="CS133" i="2" a="1"/>
  <c r="CS133" i="2" s="1"/>
  <c r="CH134" i="2"/>
  <c r="BT133" i="2"/>
  <c r="BK134" i="2"/>
  <c r="BP133" i="2"/>
  <c r="BC132" i="2" a="1"/>
  <c r="BC132" i="2" s="1"/>
  <c r="AW134" i="2"/>
  <c r="BF133" i="2"/>
  <c r="BB133" i="2"/>
  <c r="AN134" i="2"/>
  <c r="AR134" i="2"/>
  <c r="Z134" i="2"/>
  <c r="AA134" i="2" s="1" a="1"/>
  <c r="AA134" i="2" s="1"/>
  <c r="AD134" i="2"/>
  <c r="CD134" i="2"/>
  <c r="BY135" i="2"/>
  <c r="CA134" i="2"/>
  <c r="CC134" i="2" s="1"/>
  <c r="CE133" i="2" a="1"/>
  <c r="CE133" i="2" s="1"/>
  <c r="AO133" i="2" a="1"/>
  <c r="AO133" i="2" s="1"/>
  <c r="AI135" i="2"/>
  <c r="U135" i="2"/>
  <c r="EC136" i="2"/>
  <c r="EE135" i="2"/>
  <c r="EG135" i="2" s="1"/>
  <c r="EJ135" i="2" l="1"/>
  <c r="EM135" i="2"/>
  <c r="EL136" i="2"/>
  <c r="EK136" i="2"/>
  <c r="DO150" i="2"/>
  <c r="DX149" i="2"/>
  <c r="DT149" i="2"/>
  <c r="DU149" i="2" s="1" a="1"/>
  <c r="DU149" i="2" s="1"/>
  <c r="BQ133" i="2" a="1"/>
  <c r="BQ133" i="2" s="1"/>
  <c r="DF136" i="2"/>
  <c r="DA137" i="2"/>
  <c r="DJ137" i="2" s="1"/>
  <c r="DC136" i="2"/>
  <c r="DE136" i="2" s="1"/>
  <c r="DG135" i="2" a="1"/>
  <c r="DG135" i="2" s="1"/>
  <c r="CS134" i="2" a="1"/>
  <c r="CS134" i="2" s="1"/>
  <c r="CM136" i="2"/>
  <c r="CV135" i="2"/>
  <c r="CR135" i="2"/>
  <c r="CH135" i="2"/>
  <c r="BT134" i="2"/>
  <c r="BP134" i="2"/>
  <c r="BK135" i="2"/>
  <c r="BC133" i="2" a="1"/>
  <c r="BC133" i="2" s="1"/>
  <c r="AW135" i="2"/>
  <c r="BF134" i="2"/>
  <c r="BB134" i="2"/>
  <c r="AN135" i="2"/>
  <c r="AR135" i="2"/>
  <c r="Z135" i="2"/>
  <c r="AA135" i="2" s="1" a="1"/>
  <c r="AA135" i="2" s="1"/>
  <c r="AD135" i="2"/>
  <c r="CD135" i="2"/>
  <c r="BY136" i="2"/>
  <c r="CA135" i="2"/>
  <c r="CC135" i="2" s="1"/>
  <c r="CE134" i="2" a="1"/>
  <c r="CE134" i="2" s="1"/>
  <c r="AO134" i="2" a="1"/>
  <c r="AO134" i="2" s="1"/>
  <c r="AI136" i="2"/>
  <c r="U136" i="2"/>
  <c r="EC137" i="2"/>
  <c r="EE136" i="2"/>
  <c r="EG136" i="2" s="1"/>
  <c r="EJ136" i="2" l="1"/>
  <c r="EM136" i="2"/>
  <c r="EL137" i="2"/>
  <c r="EK137" i="2"/>
  <c r="DO151" i="2"/>
  <c r="DX150" i="2"/>
  <c r="DT150" i="2"/>
  <c r="DU150" i="2" s="1" a="1"/>
  <c r="DU150" i="2" s="1"/>
  <c r="BQ134" i="2" a="1"/>
  <c r="BQ134" i="2" s="1"/>
  <c r="DF137" i="2"/>
  <c r="DC137" i="2"/>
  <c r="DE137" i="2" s="1"/>
  <c r="DA138" i="2"/>
  <c r="DJ138" i="2" s="1"/>
  <c r="DG136" i="2" a="1"/>
  <c r="DG136" i="2" s="1"/>
  <c r="CS135" i="2" a="1"/>
  <c r="CS135" i="2" s="1"/>
  <c r="CM137" i="2"/>
  <c r="CR136" i="2"/>
  <c r="CV136" i="2"/>
  <c r="CH136" i="2"/>
  <c r="BT135" i="2"/>
  <c r="BK136" i="2"/>
  <c r="BP135" i="2"/>
  <c r="BC134" i="2" a="1"/>
  <c r="BC134" i="2" s="1"/>
  <c r="AW136" i="2"/>
  <c r="BF135" i="2"/>
  <c r="BB135" i="2"/>
  <c r="AN136" i="2"/>
  <c r="AR136" i="2"/>
  <c r="Z136" i="2"/>
  <c r="AA136" i="2" s="1" a="1"/>
  <c r="AA136" i="2" s="1"/>
  <c r="AD136" i="2"/>
  <c r="CD136" i="2"/>
  <c r="CA136" i="2"/>
  <c r="CC136" i="2" s="1"/>
  <c r="BY137" i="2"/>
  <c r="CE135" i="2" a="1"/>
  <c r="CE135" i="2" s="1"/>
  <c r="AO135" i="2" a="1"/>
  <c r="AO135" i="2" s="1"/>
  <c r="AI137" i="2"/>
  <c r="U137" i="2"/>
  <c r="EC138" i="2"/>
  <c r="EE137" i="2"/>
  <c r="EG137" i="2" s="1"/>
  <c r="EM137" i="2" l="1"/>
  <c r="EL138" i="2"/>
  <c r="EK138" i="2"/>
  <c r="DO152" i="2"/>
  <c r="DX151" i="2"/>
  <c r="DT151" i="2"/>
  <c r="DU151" i="2" s="1" a="1"/>
  <c r="DU151" i="2" s="1"/>
  <c r="EJ137" i="2"/>
  <c r="BQ135" i="2" a="1"/>
  <c r="BQ135" i="2" s="1"/>
  <c r="DF138" i="2"/>
  <c r="DA139" i="2"/>
  <c r="DJ139" i="2" s="1"/>
  <c r="DC138" i="2"/>
  <c r="DE138" i="2" s="1"/>
  <c r="DG137" i="2" a="1"/>
  <c r="DG137" i="2" s="1"/>
  <c r="CS136" i="2" a="1"/>
  <c r="CS136" i="2" s="1"/>
  <c r="CM138" i="2"/>
  <c r="CV137" i="2"/>
  <c r="CR137" i="2"/>
  <c r="CH137" i="2"/>
  <c r="BT136" i="2"/>
  <c r="BP136" i="2"/>
  <c r="BK137" i="2"/>
  <c r="BC135" i="2" a="1"/>
  <c r="BC135" i="2" s="1"/>
  <c r="AW137" i="2"/>
  <c r="BF136" i="2"/>
  <c r="BB136" i="2"/>
  <c r="AN137" i="2"/>
  <c r="AR137" i="2"/>
  <c r="Z137" i="2"/>
  <c r="AA137" i="2" s="1" a="1"/>
  <c r="AA137" i="2" s="1"/>
  <c r="AD137" i="2"/>
  <c r="CD137" i="2"/>
  <c r="BY138" i="2"/>
  <c r="CA137" i="2"/>
  <c r="CC137" i="2" s="1"/>
  <c r="CE136" i="2" a="1"/>
  <c r="CE136" i="2" s="1"/>
  <c r="AO136" i="2" a="1"/>
  <c r="AO136" i="2" s="1"/>
  <c r="AI138" i="2"/>
  <c r="U138" i="2"/>
  <c r="EC139" i="2"/>
  <c r="EE138" i="2"/>
  <c r="EG138" i="2" s="1"/>
  <c r="EJ138" i="2" l="1"/>
  <c r="EM138" i="2"/>
  <c r="EK139" i="2"/>
  <c r="EL139" i="2"/>
  <c r="DO153" i="2"/>
  <c r="DX152" i="2"/>
  <c r="DT152" i="2"/>
  <c r="DU152" i="2" s="1" a="1"/>
  <c r="DU152" i="2" s="1"/>
  <c r="BQ136" i="2" a="1"/>
  <c r="BQ136" i="2" s="1"/>
  <c r="DF139" i="2"/>
  <c r="DA140" i="2"/>
  <c r="DJ140" i="2" s="1"/>
  <c r="DC139" i="2"/>
  <c r="DE139" i="2" s="1"/>
  <c r="DG138" i="2" a="1"/>
  <c r="DG138" i="2" s="1"/>
  <c r="CS137" i="2" a="1"/>
  <c r="CS137" i="2" s="1"/>
  <c r="CM139" i="2"/>
  <c r="CR138" i="2"/>
  <c r="CV138" i="2"/>
  <c r="CH138" i="2"/>
  <c r="BT137" i="2"/>
  <c r="BK138" i="2"/>
  <c r="BP137" i="2"/>
  <c r="AW138" i="2"/>
  <c r="BF137" i="2"/>
  <c r="BB137" i="2"/>
  <c r="BC136" i="2" a="1"/>
  <c r="BC136" i="2" s="1"/>
  <c r="AN138" i="2"/>
  <c r="AR138" i="2"/>
  <c r="Z138" i="2"/>
  <c r="AA138" i="2" s="1" a="1"/>
  <c r="AA138" i="2" s="1"/>
  <c r="AD138" i="2"/>
  <c r="CD138" i="2"/>
  <c r="BY139" i="2"/>
  <c r="CA138" i="2"/>
  <c r="CC138" i="2" s="1"/>
  <c r="CE137" i="2" a="1"/>
  <c r="CE137" i="2" s="1"/>
  <c r="AO137" i="2" a="1"/>
  <c r="AO137" i="2" s="1"/>
  <c r="AI139" i="2"/>
  <c r="U139" i="2"/>
  <c r="EC140" i="2"/>
  <c r="EE139" i="2"/>
  <c r="EG139" i="2" s="1"/>
  <c r="EJ139" i="2" l="1"/>
  <c r="EL140" i="2"/>
  <c r="EK140" i="2"/>
  <c r="EJ140" i="2" s="1"/>
  <c r="DO154" i="2"/>
  <c r="DX153" i="2"/>
  <c r="DT153" i="2"/>
  <c r="DU153" i="2" s="1" a="1"/>
  <c r="DU153" i="2" s="1"/>
  <c r="EM139" i="2"/>
  <c r="BQ137" i="2" a="1"/>
  <c r="BQ137" i="2" s="1"/>
  <c r="DF140" i="2"/>
  <c r="DC140" i="2"/>
  <c r="DE140" i="2" s="1"/>
  <c r="DA141" i="2"/>
  <c r="DJ141" i="2" s="1"/>
  <c r="DG139" i="2" a="1"/>
  <c r="DG139" i="2" s="1"/>
  <c r="CS138" i="2" a="1"/>
  <c r="CS138" i="2" s="1"/>
  <c r="CM140" i="2"/>
  <c r="CR139" i="2"/>
  <c r="CV139" i="2"/>
  <c r="CH139" i="2"/>
  <c r="BT138" i="2"/>
  <c r="BK139" i="2"/>
  <c r="BP138" i="2"/>
  <c r="BC137" i="2" a="1"/>
  <c r="BC137" i="2" s="1"/>
  <c r="AW139" i="2"/>
  <c r="BF138" i="2"/>
  <c r="BB138" i="2"/>
  <c r="AN139" i="2"/>
  <c r="AR139" i="2"/>
  <c r="Z139" i="2"/>
  <c r="AA139" i="2" s="1" a="1"/>
  <c r="AA139" i="2" s="1"/>
  <c r="AD139" i="2"/>
  <c r="CD139" i="2"/>
  <c r="CA139" i="2"/>
  <c r="CC139" i="2" s="1"/>
  <c r="BY140" i="2"/>
  <c r="CE138" i="2" a="1"/>
  <c r="CE138" i="2" s="1"/>
  <c r="AO138" i="2" a="1"/>
  <c r="AO138" i="2" s="1"/>
  <c r="AI140" i="2"/>
  <c r="U140" i="2"/>
  <c r="EC141" i="2"/>
  <c r="EE140" i="2"/>
  <c r="EG140" i="2" s="1"/>
  <c r="CH140" i="2" l="1"/>
  <c r="EL141" i="2"/>
  <c r="EK141" i="2"/>
  <c r="DO155" i="2"/>
  <c r="DT154" i="2"/>
  <c r="DU154" i="2" s="1" a="1"/>
  <c r="DU154" i="2" s="1"/>
  <c r="DX154" i="2"/>
  <c r="EM140" i="2"/>
  <c r="BQ138" i="2" a="1"/>
  <c r="BQ138" i="2" s="1"/>
  <c r="DF141" i="2"/>
  <c r="DC141" i="2"/>
  <c r="DE141" i="2" s="1"/>
  <c r="DA142" i="2"/>
  <c r="DJ142" i="2" s="1"/>
  <c r="DG140" i="2" a="1"/>
  <c r="DG140" i="2" s="1"/>
  <c r="CM141" i="2"/>
  <c r="CV140" i="2"/>
  <c r="CR140" i="2"/>
  <c r="CS139" i="2" a="1"/>
  <c r="CS139" i="2" s="1"/>
  <c r="BT139" i="2"/>
  <c r="BK140" i="2"/>
  <c r="BP139" i="2"/>
  <c r="BC138" i="2" a="1"/>
  <c r="BC138" i="2" s="1"/>
  <c r="AW140" i="2"/>
  <c r="BF139" i="2"/>
  <c r="BB139" i="2"/>
  <c r="AN140" i="2"/>
  <c r="AR140" i="2"/>
  <c r="Z140" i="2"/>
  <c r="AA140" i="2" s="1" a="1"/>
  <c r="AA140" i="2" s="1"/>
  <c r="AD140" i="2"/>
  <c r="CD140" i="2"/>
  <c r="CA140" i="2"/>
  <c r="CC140" i="2" s="1"/>
  <c r="BY141" i="2"/>
  <c r="CE139" i="2" a="1"/>
  <c r="CE139" i="2" s="1"/>
  <c r="AO139" i="2" a="1"/>
  <c r="AO139" i="2" s="1"/>
  <c r="AI141" i="2"/>
  <c r="U141" i="2"/>
  <c r="EC142" i="2"/>
  <c r="EE141" i="2"/>
  <c r="EG141" i="2" s="1"/>
  <c r="CH141" i="2" l="1"/>
  <c r="EM141" i="2"/>
  <c r="DO156" i="2"/>
  <c r="DT155" i="2"/>
  <c r="DU155" i="2" s="1" a="1"/>
  <c r="DU155" i="2" s="1"/>
  <c r="DX155" i="2"/>
  <c r="EK142" i="2"/>
  <c r="EL142" i="2"/>
  <c r="EJ141" i="2"/>
  <c r="BQ139" i="2" a="1"/>
  <c r="BQ139" i="2" s="1"/>
  <c r="DF142" i="2"/>
  <c r="DA143" i="2"/>
  <c r="DJ143" i="2" s="1"/>
  <c r="DC142" i="2"/>
  <c r="DE142" i="2" s="1"/>
  <c r="DG141" i="2" a="1"/>
  <c r="DG141" i="2" s="1"/>
  <c r="CS140" i="2" a="1"/>
  <c r="CS140" i="2" s="1"/>
  <c r="CM142" i="2"/>
  <c r="CR141" i="2"/>
  <c r="CV141" i="2"/>
  <c r="BT140" i="2"/>
  <c r="BK141" i="2"/>
  <c r="BP140" i="2"/>
  <c r="BC139" i="2" a="1"/>
  <c r="BC139" i="2" s="1"/>
  <c r="AW141" i="2"/>
  <c r="BF140" i="2"/>
  <c r="BB140" i="2"/>
  <c r="AN141" i="2"/>
  <c r="AR141" i="2"/>
  <c r="Z141" i="2"/>
  <c r="AA141" i="2" s="1" a="1"/>
  <c r="AA141" i="2" s="1"/>
  <c r="AD141" i="2"/>
  <c r="CD141" i="2"/>
  <c r="CA141" i="2"/>
  <c r="CC141" i="2" s="1"/>
  <c r="BY142" i="2"/>
  <c r="CE140" i="2" a="1"/>
  <c r="CE140" i="2" s="1"/>
  <c r="AO140" i="2" a="1"/>
  <c r="AO140" i="2" s="1"/>
  <c r="AI142" i="2"/>
  <c r="U142" i="2"/>
  <c r="EC143" i="2"/>
  <c r="EE142" i="2"/>
  <c r="EG142" i="2" s="1"/>
  <c r="CH142" i="2" l="1"/>
  <c r="EJ142" i="2"/>
  <c r="EM142" i="2"/>
  <c r="EL143" i="2"/>
  <c r="EK143" i="2"/>
  <c r="DO157" i="2"/>
  <c r="DX156" i="2"/>
  <c r="DT156" i="2"/>
  <c r="DU156" i="2" s="1" a="1"/>
  <c r="DU156" i="2" s="1"/>
  <c r="BQ140" i="2" a="1"/>
  <c r="BQ140" i="2" s="1"/>
  <c r="DF143" i="2"/>
  <c r="DA144" i="2"/>
  <c r="DJ144" i="2" s="1"/>
  <c r="DC143" i="2"/>
  <c r="DE143" i="2" s="1"/>
  <c r="DG142" i="2" a="1"/>
  <c r="DG142" i="2" s="1"/>
  <c r="CS141" i="2" a="1"/>
  <c r="CS141" i="2" s="1"/>
  <c r="CM143" i="2"/>
  <c r="CR142" i="2"/>
  <c r="CV142" i="2"/>
  <c r="BT141" i="2"/>
  <c r="BK142" i="2"/>
  <c r="BP141" i="2"/>
  <c r="BC140" i="2" a="1"/>
  <c r="BC140" i="2" s="1"/>
  <c r="AW142" i="2"/>
  <c r="BF141" i="2"/>
  <c r="BB141" i="2"/>
  <c r="AN142" i="2"/>
  <c r="AR142" i="2"/>
  <c r="Z142" i="2"/>
  <c r="AA142" i="2" s="1" a="1"/>
  <c r="AA142" i="2" s="1"/>
  <c r="AD142" i="2"/>
  <c r="CE141" i="2" a="1"/>
  <c r="CE141" i="2" s="1"/>
  <c r="CD142" i="2"/>
  <c r="CA142" i="2"/>
  <c r="CC142" i="2" s="1"/>
  <c r="BY143" i="2"/>
  <c r="AO141" i="2" a="1"/>
  <c r="AO141" i="2" s="1"/>
  <c r="AI143" i="2"/>
  <c r="U143" i="2"/>
  <c r="EC144" i="2"/>
  <c r="EE143" i="2"/>
  <c r="EG143" i="2" s="1"/>
  <c r="CH143" i="2" l="1"/>
  <c r="EJ143" i="2"/>
  <c r="DO158" i="2"/>
  <c r="DX157" i="2"/>
  <c r="DT157" i="2"/>
  <c r="DU157" i="2" s="1" a="1"/>
  <c r="DU157" i="2" s="1"/>
  <c r="EM143" i="2"/>
  <c r="EL144" i="2"/>
  <c r="EK144" i="2"/>
  <c r="EJ144" i="2" s="1"/>
  <c r="BQ141" i="2" a="1"/>
  <c r="BQ141" i="2" s="1"/>
  <c r="DF144" i="2"/>
  <c r="DA145" i="2"/>
  <c r="DJ145" i="2" s="1"/>
  <c r="DC144" i="2"/>
  <c r="DE144" i="2" s="1"/>
  <c r="DG143" i="2" a="1"/>
  <c r="DG143" i="2" s="1"/>
  <c r="CM144" i="2"/>
  <c r="CV143" i="2"/>
  <c r="CR143" i="2"/>
  <c r="CS142" i="2" a="1"/>
  <c r="CS142" i="2" s="1"/>
  <c r="BT142" i="2"/>
  <c r="BK143" i="2"/>
  <c r="BP142" i="2"/>
  <c r="BC141" i="2" a="1"/>
  <c r="BC141" i="2" s="1"/>
  <c r="AW143" i="2"/>
  <c r="BF142" i="2"/>
  <c r="BB142" i="2"/>
  <c r="AN143" i="2"/>
  <c r="AR143" i="2"/>
  <c r="Z143" i="2"/>
  <c r="AA143" i="2" s="1" a="1"/>
  <c r="AA143" i="2" s="1"/>
  <c r="AD143" i="2"/>
  <c r="CD143" i="2"/>
  <c r="BY144" i="2"/>
  <c r="CA143" i="2"/>
  <c r="CC143" i="2" s="1"/>
  <c r="CE142" i="2" a="1"/>
  <c r="CE142" i="2" s="1"/>
  <c r="AO142" i="2" a="1"/>
  <c r="AO142" i="2" s="1"/>
  <c r="AI144" i="2"/>
  <c r="U144" i="2"/>
  <c r="EC145" i="2"/>
  <c r="EE144" i="2"/>
  <c r="EG144" i="2" s="1"/>
  <c r="CH144" i="2" l="1"/>
  <c r="EL145" i="2"/>
  <c r="EK145" i="2"/>
  <c r="EJ145" i="2" s="1"/>
  <c r="EM144" i="2"/>
  <c r="DO159" i="2"/>
  <c r="DX158" i="2"/>
  <c r="DT158" i="2"/>
  <c r="DU158" i="2" s="1" a="1"/>
  <c r="DU158" i="2" s="1"/>
  <c r="BQ142" i="2" a="1"/>
  <c r="BQ142" i="2" s="1"/>
  <c r="DF145" i="2"/>
  <c r="DA146" i="2"/>
  <c r="DJ146" i="2" s="1"/>
  <c r="DC145" i="2"/>
  <c r="DE145" i="2" s="1"/>
  <c r="DG144" i="2" a="1"/>
  <c r="DG144" i="2" s="1"/>
  <c r="CS143" i="2" a="1"/>
  <c r="CS143" i="2" s="1"/>
  <c r="CM145" i="2"/>
  <c r="CR144" i="2"/>
  <c r="CV144" i="2"/>
  <c r="BT143" i="2"/>
  <c r="BK144" i="2"/>
  <c r="BP143" i="2"/>
  <c r="BC142" i="2" a="1"/>
  <c r="BC142" i="2" s="1"/>
  <c r="AW144" i="2"/>
  <c r="BF143" i="2"/>
  <c r="BB143" i="2"/>
  <c r="AN144" i="2"/>
  <c r="AR144" i="2"/>
  <c r="Z144" i="2"/>
  <c r="AA144" i="2" s="1" a="1"/>
  <c r="AA144" i="2" s="1"/>
  <c r="AD144" i="2"/>
  <c r="CD144" i="2"/>
  <c r="BY145" i="2"/>
  <c r="CA144" i="2"/>
  <c r="CC144" i="2" s="1"/>
  <c r="CE143" i="2" a="1"/>
  <c r="CE143" i="2" s="1"/>
  <c r="AO143" i="2" a="1"/>
  <c r="AO143" i="2" s="1"/>
  <c r="AI145" i="2"/>
  <c r="U145" i="2"/>
  <c r="EC146" i="2"/>
  <c r="EE145" i="2"/>
  <c r="EG145" i="2" s="1"/>
  <c r="CH145" i="2" l="1"/>
  <c r="DO160" i="2"/>
  <c r="DX159" i="2"/>
  <c r="DT159" i="2"/>
  <c r="DU159" i="2" s="1" a="1"/>
  <c r="DU159" i="2" s="1"/>
  <c r="EM145" i="2"/>
  <c r="EL146" i="2"/>
  <c r="EK146" i="2"/>
  <c r="EJ146" i="2" s="1"/>
  <c r="BQ143" i="2" a="1"/>
  <c r="BQ143" i="2" s="1"/>
  <c r="DF146" i="2"/>
  <c r="DA147" i="2"/>
  <c r="DJ147" i="2" s="1"/>
  <c r="DC146" i="2"/>
  <c r="DE146" i="2" s="1"/>
  <c r="DG145" i="2" a="1"/>
  <c r="DG145" i="2" s="1"/>
  <c r="CS144" i="2" a="1"/>
  <c r="CS144" i="2" s="1"/>
  <c r="CM146" i="2"/>
  <c r="CV145" i="2"/>
  <c r="CR145" i="2"/>
  <c r="BT144" i="2"/>
  <c r="BK145" i="2"/>
  <c r="BP144" i="2"/>
  <c r="BC143" i="2" a="1"/>
  <c r="BC143" i="2" s="1"/>
  <c r="AW145" i="2"/>
  <c r="BF144" i="2"/>
  <c r="BB144" i="2"/>
  <c r="AN145" i="2"/>
  <c r="AR145" i="2"/>
  <c r="Z145" i="2"/>
  <c r="AA145" i="2" s="1" a="1"/>
  <c r="AA145" i="2" s="1"/>
  <c r="AD145" i="2"/>
  <c r="CD145" i="2"/>
  <c r="CA145" i="2"/>
  <c r="CC145" i="2" s="1"/>
  <c r="BY146" i="2"/>
  <c r="CE144" i="2" a="1"/>
  <c r="CE144" i="2" s="1"/>
  <c r="AO144" i="2" a="1"/>
  <c r="AO144" i="2" s="1"/>
  <c r="AI146" i="2"/>
  <c r="U146" i="2"/>
  <c r="EC147" i="2"/>
  <c r="EE146" i="2"/>
  <c r="EG146" i="2" s="1"/>
  <c r="CH146" i="2" l="1"/>
  <c r="EM146" i="2"/>
  <c r="EK147" i="2"/>
  <c r="EL147" i="2"/>
  <c r="DO161" i="2"/>
  <c r="DX160" i="2"/>
  <c r="DT160" i="2"/>
  <c r="DU160" i="2" s="1" a="1"/>
  <c r="DU160" i="2" s="1"/>
  <c r="BQ144" i="2" a="1"/>
  <c r="BQ144" i="2" s="1"/>
  <c r="DF147" i="2"/>
  <c r="DA148" i="2"/>
  <c r="DJ148" i="2" s="1"/>
  <c r="DC147" i="2"/>
  <c r="DE147" i="2" s="1"/>
  <c r="DG146" i="2" a="1"/>
  <c r="DG146" i="2" s="1"/>
  <c r="CS145" i="2" a="1"/>
  <c r="CS145" i="2" s="1"/>
  <c r="CM147" i="2"/>
  <c r="CV146" i="2"/>
  <c r="CR146" i="2"/>
  <c r="BT145" i="2"/>
  <c r="BK146" i="2"/>
  <c r="BP145" i="2"/>
  <c r="BC144" i="2" a="1"/>
  <c r="BC144" i="2" s="1"/>
  <c r="AW146" i="2"/>
  <c r="BF145" i="2"/>
  <c r="BB145" i="2"/>
  <c r="AN146" i="2"/>
  <c r="AR146" i="2"/>
  <c r="Z146" i="2"/>
  <c r="AA146" i="2" s="1" a="1"/>
  <c r="AA146" i="2" s="1"/>
  <c r="AD146" i="2"/>
  <c r="CD146" i="2"/>
  <c r="BY147" i="2"/>
  <c r="CA146" i="2"/>
  <c r="CC146" i="2" s="1"/>
  <c r="CE145" i="2" a="1"/>
  <c r="CE145" i="2" s="1"/>
  <c r="AO145" i="2" a="1"/>
  <c r="AO145" i="2" s="1"/>
  <c r="AI147" i="2"/>
  <c r="U147" i="2"/>
  <c r="EC148" i="2"/>
  <c r="EE147" i="2"/>
  <c r="EG147" i="2" s="1"/>
  <c r="EM147" i="2" l="1"/>
  <c r="EK148" i="2"/>
  <c r="EL148" i="2"/>
  <c r="DO162" i="2"/>
  <c r="DX161" i="2"/>
  <c r="DT161" i="2"/>
  <c r="DU161" i="2" s="1" a="1"/>
  <c r="DU161" i="2" s="1"/>
  <c r="EJ147" i="2"/>
  <c r="EJ148" i="2" s="1"/>
  <c r="BQ145" i="2" a="1"/>
  <c r="BQ145" i="2" s="1"/>
  <c r="DF148" i="2"/>
  <c r="DA149" i="2"/>
  <c r="DJ149" i="2" s="1"/>
  <c r="DC148" i="2"/>
  <c r="DE148" i="2" s="1"/>
  <c r="DG147" i="2" a="1"/>
  <c r="DG147" i="2" s="1"/>
  <c r="CS146" i="2" a="1"/>
  <c r="CS146" i="2" s="1"/>
  <c r="CM148" i="2"/>
  <c r="CV147" i="2"/>
  <c r="CR147" i="2"/>
  <c r="CH147" i="2"/>
  <c r="BT146" i="2"/>
  <c r="BK147" i="2"/>
  <c r="BP146" i="2"/>
  <c r="BC145" i="2" a="1"/>
  <c r="BC145" i="2" s="1"/>
  <c r="AW147" i="2"/>
  <c r="BF146" i="2"/>
  <c r="BB146" i="2"/>
  <c r="AN147" i="2"/>
  <c r="AR147" i="2"/>
  <c r="Z147" i="2"/>
  <c r="AA147" i="2" s="1" a="1"/>
  <c r="AA147" i="2" s="1"/>
  <c r="AD147" i="2"/>
  <c r="CD147" i="2"/>
  <c r="BY148" i="2"/>
  <c r="CA147" i="2"/>
  <c r="CC147" i="2" s="1"/>
  <c r="CE146" i="2" a="1"/>
  <c r="CE146" i="2" s="1"/>
  <c r="AO146" i="2" a="1"/>
  <c r="AO146" i="2" s="1"/>
  <c r="AI148" i="2"/>
  <c r="U148" i="2"/>
  <c r="EC149" i="2"/>
  <c r="EE148" i="2"/>
  <c r="EG148" i="2" s="1"/>
  <c r="EM148" i="2" l="1"/>
  <c r="EK149" i="2"/>
  <c r="EJ149" i="2" s="1"/>
  <c r="EL149" i="2"/>
  <c r="DO163" i="2"/>
  <c r="DX162" i="2"/>
  <c r="DT162" i="2"/>
  <c r="DU162" i="2" s="1" a="1"/>
  <c r="DU162" i="2" s="1"/>
  <c r="BQ146" i="2" a="1"/>
  <c r="BQ146" i="2" s="1"/>
  <c r="DF149" i="2"/>
  <c r="DC149" i="2"/>
  <c r="DE149" i="2" s="1"/>
  <c r="DA150" i="2"/>
  <c r="DJ150" i="2" s="1"/>
  <c r="DG148" i="2" a="1"/>
  <c r="DG148" i="2" s="1"/>
  <c r="CS147" i="2" a="1"/>
  <c r="CS147" i="2" s="1"/>
  <c r="CM149" i="2"/>
  <c r="CV148" i="2"/>
  <c r="CR148" i="2"/>
  <c r="CH148" i="2"/>
  <c r="BT147" i="2"/>
  <c r="BK148" i="2"/>
  <c r="BP147" i="2"/>
  <c r="BC146" i="2" a="1"/>
  <c r="BC146" i="2" s="1"/>
  <c r="AW148" i="2"/>
  <c r="BF147" i="2"/>
  <c r="BB147" i="2"/>
  <c r="AN148" i="2"/>
  <c r="AR148" i="2"/>
  <c r="Z148" i="2"/>
  <c r="AA148" i="2" s="1" a="1"/>
  <c r="AA148" i="2" s="1"/>
  <c r="AD148" i="2"/>
  <c r="CD148" i="2"/>
  <c r="BY149" i="2"/>
  <c r="CA148" i="2"/>
  <c r="CC148" i="2" s="1"/>
  <c r="CE147" i="2" a="1"/>
  <c r="CE147" i="2" s="1"/>
  <c r="AO147" i="2" a="1"/>
  <c r="AO147" i="2" s="1"/>
  <c r="AI149" i="2"/>
  <c r="U149" i="2"/>
  <c r="EC150" i="2"/>
  <c r="EE149" i="2"/>
  <c r="EG149" i="2" s="1"/>
  <c r="EM149" i="2" l="1"/>
  <c r="DO164" i="2"/>
  <c r="DT163" i="2"/>
  <c r="DU163" i="2" s="1" a="1"/>
  <c r="DU163" i="2" s="1"/>
  <c r="DX163" i="2"/>
  <c r="EL150" i="2"/>
  <c r="EK150" i="2"/>
  <c r="BQ147" i="2" a="1"/>
  <c r="BQ147" i="2" s="1"/>
  <c r="DF150" i="2"/>
  <c r="DC150" i="2"/>
  <c r="DE150" i="2" s="1"/>
  <c r="DA151" i="2"/>
  <c r="DJ151" i="2" s="1"/>
  <c r="DG149" i="2" a="1"/>
  <c r="DG149" i="2" s="1"/>
  <c r="CM150" i="2"/>
  <c r="CV149" i="2"/>
  <c r="CR149" i="2"/>
  <c r="CS148" i="2" a="1"/>
  <c r="CS148" i="2" s="1"/>
  <c r="CH149" i="2"/>
  <c r="BT148" i="2"/>
  <c r="BK149" i="2"/>
  <c r="BP148" i="2"/>
  <c r="BC147" i="2" a="1"/>
  <c r="BC147" i="2" s="1"/>
  <c r="AW149" i="2"/>
  <c r="BF148" i="2"/>
  <c r="BB148" i="2"/>
  <c r="AN149" i="2"/>
  <c r="AR149" i="2"/>
  <c r="Z149" i="2"/>
  <c r="AA149" i="2" s="1" a="1"/>
  <c r="AA149" i="2" s="1"/>
  <c r="AD149" i="2"/>
  <c r="CD149" i="2"/>
  <c r="BY150" i="2"/>
  <c r="CA149" i="2"/>
  <c r="CC149" i="2" s="1"/>
  <c r="CE148" i="2" a="1"/>
  <c r="CE148" i="2" s="1"/>
  <c r="AO148" i="2" a="1"/>
  <c r="AO148" i="2" s="1"/>
  <c r="AI150" i="2"/>
  <c r="U150" i="2"/>
  <c r="EC151" i="2"/>
  <c r="EE150" i="2"/>
  <c r="EG150" i="2" s="1"/>
  <c r="EM150" i="2" l="1"/>
  <c r="EL151" i="2"/>
  <c r="EK151" i="2"/>
  <c r="DO165" i="2"/>
  <c r="DT164" i="2"/>
  <c r="DU164" i="2" s="1" a="1"/>
  <c r="DU164" i="2" s="1"/>
  <c r="DX164" i="2"/>
  <c r="EJ150" i="2"/>
  <c r="DG150" i="2" a="1"/>
  <c r="DG150" i="2" s="1"/>
  <c r="BQ148" i="2" a="1"/>
  <c r="BQ148" i="2" s="1"/>
  <c r="DF151" i="2"/>
  <c r="DA152" i="2"/>
  <c r="DJ152" i="2" s="1"/>
  <c r="DC151" i="2"/>
  <c r="DE151" i="2" s="1"/>
  <c r="CS149" i="2" a="1"/>
  <c r="CS149" i="2" s="1"/>
  <c r="CM151" i="2"/>
  <c r="CV150" i="2"/>
  <c r="CR150" i="2"/>
  <c r="CH150" i="2"/>
  <c r="BT149" i="2"/>
  <c r="BK150" i="2"/>
  <c r="BP149" i="2"/>
  <c r="AW150" i="2"/>
  <c r="BF149" i="2"/>
  <c r="BB149" i="2"/>
  <c r="BC148" i="2" a="1"/>
  <c r="BC148" i="2" s="1"/>
  <c r="AN150" i="2"/>
  <c r="AR150" i="2"/>
  <c r="Z150" i="2"/>
  <c r="AA150" i="2" s="1" a="1"/>
  <c r="AA150" i="2" s="1"/>
  <c r="AD150" i="2"/>
  <c r="CD150" i="2"/>
  <c r="BY151" i="2"/>
  <c r="CA150" i="2"/>
  <c r="CC150" i="2" s="1"/>
  <c r="CE149" i="2" a="1"/>
  <c r="CE149" i="2" s="1"/>
  <c r="AO149" i="2" a="1"/>
  <c r="AO149" i="2" s="1"/>
  <c r="AI151" i="2"/>
  <c r="U151" i="2"/>
  <c r="EC152" i="2"/>
  <c r="EE151" i="2"/>
  <c r="EG151" i="2" s="1"/>
  <c r="EJ151" i="2" l="1"/>
  <c r="EM151" i="2"/>
  <c r="EL152" i="2"/>
  <c r="EK152" i="2"/>
  <c r="EJ152" i="2" s="1"/>
  <c r="DO166" i="2"/>
  <c r="DX165" i="2"/>
  <c r="DT165" i="2"/>
  <c r="DU165" i="2" s="1" a="1"/>
  <c r="DU165" i="2" s="1"/>
  <c r="BQ149" i="2" a="1"/>
  <c r="BQ149" i="2" s="1"/>
  <c r="DF152" i="2"/>
  <c r="DA153" i="2"/>
  <c r="DJ153" i="2" s="1"/>
  <c r="DC152" i="2"/>
  <c r="DE152" i="2" s="1"/>
  <c r="DG151" i="2" a="1"/>
  <c r="DG151" i="2" s="1"/>
  <c r="CS150" i="2" a="1"/>
  <c r="CS150" i="2" s="1"/>
  <c r="CM152" i="2"/>
  <c r="CR151" i="2"/>
  <c r="CV151" i="2"/>
  <c r="CH151" i="2"/>
  <c r="BT150" i="2"/>
  <c r="BP150" i="2"/>
  <c r="BK151" i="2"/>
  <c r="BC149" i="2" a="1"/>
  <c r="BC149" i="2" s="1"/>
  <c r="AW151" i="2"/>
  <c r="BF150" i="2"/>
  <c r="BB150" i="2"/>
  <c r="AN151" i="2"/>
  <c r="AR151" i="2"/>
  <c r="Z151" i="2"/>
  <c r="AA151" i="2" s="1" a="1"/>
  <c r="AA151" i="2" s="1"/>
  <c r="AD151" i="2"/>
  <c r="CD151" i="2"/>
  <c r="BY152" i="2"/>
  <c r="CA151" i="2"/>
  <c r="CC151" i="2" s="1"/>
  <c r="CE150" i="2" a="1"/>
  <c r="CE150" i="2" s="1"/>
  <c r="AO150" i="2" a="1"/>
  <c r="AO150" i="2" s="1"/>
  <c r="AI152" i="2"/>
  <c r="U152" i="2"/>
  <c r="EC153" i="2"/>
  <c r="EE152" i="2"/>
  <c r="EG152" i="2" s="1"/>
  <c r="EM152" i="2" l="1"/>
  <c r="EL153" i="2"/>
  <c r="EK153" i="2"/>
  <c r="EJ153" i="2" s="1"/>
  <c r="DO167" i="2"/>
  <c r="DX166" i="2"/>
  <c r="DT166" i="2"/>
  <c r="DU166" i="2" s="1" a="1"/>
  <c r="DU166" i="2" s="1"/>
  <c r="BQ150" i="2" a="1"/>
  <c r="BQ150" i="2" s="1"/>
  <c r="DF153" i="2"/>
  <c r="DA154" i="2"/>
  <c r="DJ154" i="2" s="1"/>
  <c r="DC153" i="2"/>
  <c r="DE153" i="2" s="1"/>
  <c r="DG152" i="2" a="1"/>
  <c r="DG152" i="2" s="1"/>
  <c r="CS151" i="2" a="1"/>
  <c r="CS151" i="2" s="1"/>
  <c r="CM153" i="2"/>
  <c r="CV152" i="2"/>
  <c r="CR152" i="2"/>
  <c r="CH152" i="2"/>
  <c r="BT151" i="2"/>
  <c r="BK152" i="2"/>
  <c r="BP151" i="2"/>
  <c r="BC150" i="2" a="1"/>
  <c r="BC150" i="2" s="1"/>
  <c r="AW152" i="2"/>
  <c r="BF151" i="2"/>
  <c r="BB151" i="2"/>
  <c r="AN152" i="2"/>
  <c r="AR152" i="2"/>
  <c r="Z152" i="2"/>
  <c r="AA152" i="2" s="1" a="1"/>
  <c r="AA152" i="2" s="1"/>
  <c r="AD152" i="2"/>
  <c r="CE151" i="2" a="1"/>
  <c r="CE151" i="2" s="1"/>
  <c r="CD152" i="2"/>
  <c r="CA152" i="2"/>
  <c r="CC152" i="2" s="1"/>
  <c r="BY153" i="2"/>
  <c r="AO151" i="2" a="1"/>
  <c r="AO151" i="2" s="1"/>
  <c r="AI153" i="2"/>
  <c r="U153" i="2"/>
  <c r="EC154" i="2"/>
  <c r="EE153" i="2"/>
  <c r="EG153" i="2" s="1"/>
  <c r="EL154" i="2" l="1"/>
  <c r="EK154" i="2"/>
  <c r="EJ154" i="2" s="1"/>
  <c r="DO168" i="2"/>
  <c r="DT167" i="2"/>
  <c r="DU167" i="2" s="1" a="1"/>
  <c r="DU167" i="2" s="1"/>
  <c r="DX167" i="2"/>
  <c r="EM153" i="2"/>
  <c r="BQ151" i="2" a="1"/>
  <c r="BQ151" i="2" s="1"/>
  <c r="DF154" i="2"/>
  <c r="DA155" i="2"/>
  <c r="DJ155" i="2" s="1"/>
  <c r="DC154" i="2"/>
  <c r="DE154" i="2" s="1"/>
  <c r="DG153" i="2" a="1"/>
  <c r="DG153" i="2" s="1"/>
  <c r="CS152" i="2" a="1"/>
  <c r="CS152" i="2" s="1"/>
  <c r="CM154" i="2"/>
  <c r="CR153" i="2"/>
  <c r="CV153" i="2"/>
  <c r="CH153" i="2"/>
  <c r="BT152" i="2"/>
  <c r="BK153" i="2"/>
  <c r="BP152" i="2"/>
  <c r="BC151" i="2" a="1"/>
  <c r="BC151" i="2" s="1"/>
  <c r="AW153" i="2"/>
  <c r="BF152" i="2"/>
  <c r="BB152" i="2"/>
  <c r="AN153" i="2"/>
  <c r="AR153" i="2"/>
  <c r="Z153" i="2"/>
  <c r="AA153" i="2" s="1" a="1"/>
  <c r="AA153" i="2" s="1"/>
  <c r="AD153" i="2"/>
  <c r="CD153" i="2"/>
  <c r="CA153" i="2"/>
  <c r="CC153" i="2" s="1"/>
  <c r="BY154" i="2"/>
  <c r="CE152" i="2" a="1"/>
  <c r="CE152" i="2" s="1"/>
  <c r="AO152" i="2" a="1"/>
  <c r="AO152" i="2" s="1"/>
  <c r="AI154" i="2"/>
  <c r="U154" i="2"/>
  <c r="EC155" i="2"/>
  <c r="EE154" i="2"/>
  <c r="EG154" i="2" s="1"/>
  <c r="CH154" i="2" l="1"/>
  <c r="DO169" i="2"/>
  <c r="DT168" i="2"/>
  <c r="DU168" i="2" s="1" a="1"/>
  <c r="DU168" i="2" s="1"/>
  <c r="DX168" i="2"/>
  <c r="EL155" i="2"/>
  <c r="EK155" i="2"/>
  <c r="EM154" i="2"/>
  <c r="BQ152" i="2" a="1"/>
  <c r="BQ152" i="2" s="1"/>
  <c r="DF155" i="2"/>
  <c r="DC155" i="2"/>
  <c r="DE155" i="2" s="1"/>
  <c r="DA156" i="2"/>
  <c r="DJ156" i="2" s="1"/>
  <c r="DG154" i="2" a="1"/>
  <c r="DG154" i="2" s="1"/>
  <c r="CS153" i="2" a="1"/>
  <c r="CS153" i="2" s="1"/>
  <c r="CM155" i="2"/>
  <c r="CR154" i="2"/>
  <c r="CV154" i="2"/>
  <c r="BT153" i="2"/>
  <c r="BK154" i="2"/>
  <c r="BP153" i="2"/>
  <c r="BC152" i="2" a="1"/>
  <c r="BC152" i="2" s="1"/>
  <c r="AW154" i="2"/>
  <c r="BF153" i="2"/>
  <c r="BB153" i="2"/>
  <c r="AN154" i="2"/>
  <c r="AR154" i="2"/>
  <c r="Z154" i="2"/>
  <c r="AA154" i="2" s="1" a="1"/>
  <c r="AA154" i="2" s="1"/>
  <c r="AD154" i="2"/>
  <c r="CD154" i="2"/>
  <c r="CA154" i="2"/>
  <c r="CC154" i="2" s="1"/>
  <c r="BY155" i="2"/>
  <c r="CE153" i="2" a="1"/>
  <c r="CE153" i="2" s="1"/>
  <c r="AO153" i="2" a="1"/>
  <c r="AO153" i="2" s="1"/>
  <c r="AI155" i="2"/>
  <c r="U155" i="2"/>
  <c r="EC156" i="2"/>
  <c r="EE155" i="2"/>
  <c r="EG155" i="2" s="1"/>
  <c r="CH155" i="2" l="1"/>
  <c r="EM155" i="2"/>
  <c r="EK156" i="2"/>
  <c r="EL156" i="2"/>
  <c r="DO170" i="2"/>
  <c r="DT169" i="2"/>
  <c r="DU169" i="2" s="1" a="1"/>
  <c r="DU169" i="2" s="1"/>
  <c r="DX169" i="2"/>
  <c r="EJ155" i="2"/>
  <c r="BQ153" i="2" a="1"/>
  <c r="BQ153" i="2" s="1"/>
  <c r="DF156" i="2"/>
  <c r="DC156" i="2"/>
  <c r="DE156" i="2" s="1"/>
  <c r="DA157" i="2"/>
  <c r="DJ157" i="2" s="1"/>
  <c r="DG155" i="2" a="1"/>
  <c r="DG155" i="2" s="1"/>
  <c r="CS154" i="2" a="1"/>
  <c r="CS154" i="2" s="1"/>
  <c r="CM156" i="2"/>
  <c r="CR155" i="2"/>
  <c r="CV155" i="2"/>
  <c r="BT154" i="2"/>
  <c r="BK155" i="2"/>
  <c r="BP154" i="2"/>
  <c r="BC153" i="2" a="1"/>
  <c r="BC153" i="2" s="1"/>
  <c r="AW155" i="2"/>
  <c r="BF154" i="2"/>
  <c r="BB154" i="2"/>
  <c r="AN155" i="2"/>
  <c r="AR155" i="2"/>
  <c r="Z155" i="2"/>
  <c r="AA155" i="2" s="1" a="1"/>
  <c r="AA155" i="2" s="1"/>
  <c r="AD155" i="2"/>
  <c r="CD155" i="2"/>
  <c r="BY156" i="2"/>
  <c r="CA155" i="2"/>
  <c r="CC155" i="2" s="1"/>
  <c r="CE154" i="2" a="1"/>
  <c r="CE154" i="2" s="1"/>
  <c r="AO154" i="2" a="1"/>
  <c r="AO154" i="2" s="1"/>
  <c r="AI156" i="2"/>
  <c r="U156" i="2"/>
  <c r="EC157" i="2"/>
  <c r="EE156" i="2"/>
  <c r="EG156" i="2" s="1"/>
  <c r="EJ156" i="2" l="1"/>
  <c r="CH156" i="2"/>
  <c r="EM156" i="2"/>
  <c r="DO171" i="2"/>
  <c r="DT170" i="2"/>
  <c r="DU170" i="2" s="1" a="1"/>
  <c r="DU170" i="2" s="1"/>
  <c r="DX170" i="2"/>
  <c r="EK157" i="2"/>
  <c r="EJ157" i="2" s="1"/>
  <c r="EL157" i="2"/>
  <c r="BQ154" i="2" a="1"/>
  <c r="BQ154" i="2" s="1"/>
  <c r="DF157" i="2"/>
  <c r="DA158" i="2"/>
  <c r="DJ158" i="2" s="1"/>
  <c r="DC157" i="2"/>
  <c r="DE157" i="2" s="1"/>
  <c r="DG156" i="2" a="1"/>
  <c r="DG156" i="2" s="1"/>
  <c r="CS155" i="2" a="1"/>
  <c r="CS155" i="2" s="1"/>
  <c r="CM157" i="2"/>
  <c r="CR156" i="2"/>
  <c r="CV156" i="2"/>
  <c r="BT155" i="2"/>
  <c r="BK156" i="2"/>
  <c r="BP155" i="2"/>
  <c r="BC154" i="2" a="1"/>
  <c r="BC154" i="2" s="1"/>
  <c r="AW156" i="2"/>
  <c r="BF155" i="2"/>
  <c r="BB155" i="2"/>
  <c r="AN156" i="2"/>
  <c r="AR156" i="2"/>
  <c r="Z156" i="2"/>
  <c r="AA156" i="2" s="1" a="1"/>
  <c r="AA156" i="2" s="1"/>
  <c r="AD156" i="2"/>
  <c r="CD156" i="2"/>
  <c r="BY157" i="2"/>
  <c r="CA156" i="2"/>
  <c r="CC156" i="2" s="1"/>
  <c r="CE155" i="2" a="1"/>
  <c r="CE155" i="2" s="1"/>
  <c r="AO155" i="2" a="1"/>
  <c r="AO155" i="2" s="1"/>
  <c r="AI157" i="2"/>
  <c r="U157" i="2"/>
  <c r="EC158" i="2"/>
  <c r="EE157" i="2"/>
  <c r="EG157" i="2" s="1"/>
  <c r="CH157" i="2" l="1"/>
  <c r="EL158" i="2"/>
  <c r="EK158" i="2"/>
  <c r="EJ158" i="2" s="1"/>
  <c r="EM157" i="2"/>
  <c r="DO172" i="2"/>
  <c r="DX171" i="2"/>
  <c r="DT171" i="2"/>
  <c r="DU171" i="2" s="1" a="1"/>
  <c r="DU171" i="2" s="1"/>
  <c r="BQ155" i="2" a="1"/>
  <c r="BQ155" i="2" s="1"/>
  <c r="DF158" i="2"/>
  <c r="DC158" i="2"/>
  <c r="DE158" i="2" s="1"/>
  <c r="DA159" i="2"/>
  <c r="DJ159" i="2" s="1"/>
  <c r="DG157" i="2" a="1"/>
  <c r="DG157" i="2" s="1"/>
  <c r="CS156" i="2" a="1"/>
  <c r="CS156" i="2" s="1"/>
  <c r="CM158" i="2"/>
  <c r="CV157" i="2"/>
  <c r="CR157" i="2"/>
  <c r="BT156" i="2"/>
  <c r="BK157" i="2"/>
  <c r="BP156" i="2"/>
  <c r="BC155" i="2" a="1"/>
  <c r="BC155" i="2" s="1"/>
  <c r="AW157" i="2"/>
  <c r="BF156" i="2"/>
  <c r="BB156" i="2"/>
  <c r="AN157" i="2"/>
  <c r="AR157" i="2"/>
  <c r="Z157" i="2"/>
  <c r="AA157" i="2" s="1" a="1"/>
  <c r="AA157" i="2" s="1"/>
  <c r="AD157" i="2"/>
  <c r="CD157" i="2"/>
  <c r="CA157" i="2"/>
  <c r="CC157" i="2" s="1"/>
  <c r="BY158" i="2"/>
  <c r="CE156" i="2" a="1"/>
  <c r="CE156" i="2" s="1"/>
  <c r="AO156" i="2" a="1"/>
  <c r="AO156" i="2" s="1"/>
  <c r="AI158" i="2"/>
  <c r="U158" i="2"/>
  <c r="EC159" i="2"/>
  <c r="EE158" i="2"/>
  <c r="EG158" i="2" s="1"/>
  <c r="CH158" i="2" l="1"/>
  <c r="EL159" i="2"/>
  <c r="EK159" i="2"/>
  <c r="EJ159" i="2" s="1"/>
  <c r="EM158" i="2"/>
  <c r="DO173" i="2"/>
  <c r="DX172" i="2"/>
  <c r="DT172" i="2"/>
  <c r="DU172" i="2" s="1" a="1"/>
  <c r="DU172" i="2" s="1"/>
  <c r="BQ156" i="2" a="1"/>
  <c r="BQ156" i="2" s="1"/>
  <c r="DF159" i="2"/>
  <c r="DA160" i="2"/>
  <c r="DJ160" i="2" s="1"/>
  <c r="DC159" i="2"/>
  <c r="DE159" i="2" s="1"/>
  <c r="DG158" i="2" a="1"/>
  <c r="DG158" i="2" s="1"/>
  <c r="CS157" i="2" a="1"/>
  <c r="CS157" i="2" s="1"/>
  <c r="CM159" i="2"/>
  <c r="CR158" i="2"/>
  <c r="CV158" i="2"/>
  <c r="BT157" i="2"/>
  <c r="BK158" i="2"/>
  <c r="BP157" i="2"/>
  <c r="BC156" i="2" a="1"/>
  <c r="BC156" i="2" s="1"/>
  <c r="AW158" i="2"/>
  <c r="BF157" i="2"/>
  <c r="BB157" i="2"/>
  <c r="AN158" i="2"/>
  <c r="AR158" i="2"/>
  <c r="Z158" i="2"/>
  <c r="AA158" i="2" s="1" a="1"/>
  <c r="AA158" i="2" s="1"/>
  <c r="AD158" i="2"/>
  <c r="CD158" i="2"/>
  <c r="CA158" i="2"/>
  <c r="CC158" i="2" s="1"/>
  <c r="BY159" i="2"/>
  <c r="CE157" i="2" a="1"/>
  <c r="CE157" i="2" s="1"/>
  <c r="AO157" i="2" a="1"/>
  <c r="AO157" i="2" s="1"/>
  <c r="AI159" i="2"/>
  <c r="U159" i="2"/>
  <c r="EC160" i="2"/>
  <c r="EE159" i="2"/>
  <c r="EG159" i="2" s="1"/>
  <c r="CH159" i="2" l="1"/>
  <c r="EM159" i="2"/>
  <c r="EL160" i="2"/>
  <c r="EK160" i="2"/>
  <c r="EJ160" i="2" s="1"/>
  <c r="DO174" i="2"/>
  <c r="DX173" i="2"/>
  <c r="DT173" i="2"/>
  <c r="DU173" i="2" s="1" a="1"/>
  <c r="DU173" i="2" s="1"/>
  <c r="BQ157" i="2" a="1"/>
  <c r="BQ157" i="2" s="1"/>
  <c r="DF160" i="2"/>
  <c r="DC160" i="2"/>
  <c r="DE160" i="2" s="1"/>
  <c r="DA161" i="2"/>
  <c r="DJ161" i="2" s="1"/>
  <c r="DG159" i="2" a="1"/>
  <c r="DG159" i="2" s="1"/>
  <c r="CS158" i="2" a="1"/>
  <c r="CS158" i="2" s="1"/>
  <c r="CM160" i="2"/>
  <c r="CR159" i="2"/>
  <c r="CV159" i="2"/>
  <c r="BT158" i="2"/>
  <c r="BK159" i="2"/>
  <c r="BP158" i="2"/>
  <c r="BC157" i="2" a="1"/>
  <c r="BC157" i="2" s="1"/>
  <c r="AW159" i="2"/>
  <c r="BF158" i="2"/>
  <c r="BB158" i="2"/>
  <c r="AN159" i="2"/>
  <c r="AR159" i="2"/>
  <c r="Z159" i="2"/>
  <c r="AA159" i="2" s="1" a="1"/>
  <c r="AA159" i="2" s="1"/>
  <c r="AD159" i="2"/>
  <c r="CD159" i="2"/>
  <c r="BY160" i="2"/>
  <c r="CA159" i="2"/>
  <c r="CC159" i="2" s="1"/>
  <c r="CE158" i="2" a="1"/>
  <c r="CE158" i="2" s="1"/>
  <c r="AO158" i="2" a="1"/>
  <c r="AO158" i="2" s="1"/>
  <c r="AI160" i="2"/>
  <c r="U160" i="2"/>
  <c r="EC161" i="2"/>
  <c r="EE160" i="2"/>
  <c r="EG160" i="2" s="1"/>
  <c r="CH160" i="2" l="1"/>
  <c r="EK161" i="2"/>
  <c r="EL161" i="2"/>
  <c r="EM160" i="2"/>
  <c r="DO175" i="2"/>
  <c r="DX174" i="2"/>
  <c r="DT174" i="2"/>
  <c r="DU174" i="2" s="1" a="1"/>
  <c r="DU174" i="2" s="1"/>
  <c r="BQ158" i="2" a="1"/>
  <c r="BQ158" i="2" s="1"/>
  <c r="DF161" i="2"/>
  <c r="DC161" i="2"/>
  <c r="DE161" i="2" s="1"/>
  <c r="DA162" i="2"/>
  <c r="DJ162" i="2" s="1"/>
  <c r="DG160" i="2" a="1"/>
  <c r="DG160" i="2" s="1"/>
  <c r="CS159" i="2" a="1"/>
  <c r="CS159" i="2" s="1"/>
  <c r="CM161" i="2"/>
  <c r="CR160" i="2"/>
  <c r="CV160" i="2"/>
  <c r="BT159" i="2"/>
  <c r="BP159" i="2"/>
  <c r="BK160" i="2"/>
  <c r="BC158" i="2" a="1"/>
  <c r="BC158" i="2" s="1"/>
  <c r="AW160" i="2"/>
  <c r="BF159" i="2"/>
  <c r="BB159" i="2"/>
  <c r="AN160" i="2"/>
  <c r="AR160" i="2"/>
  <c r="Z160" i="2"/>
  <c r="AA160" i="2" s="1" a="1"/>
  <c r="AA160" i="2" s="1"/>
  <c r="AD160" i="2"/>
  <c r="CE159" i="2" a="1"/>
  <c r="CE159" i="2" s="1"/>
  <c r="CD160" i="2"/>
  <c r="BY161" i="2"/>
  <c r="CA160" i="2"/>
  <c r="CC160" i="2" s="1"/>
  <c r="AO159" i="2" a="1"/>
  <c r="AO159" i="2" s="1"/>
  <c r="AI161" i="2"/>
  <c r="U161" i="2"/>
  <c r="EC162" i="2"/>
  <c r="EE161" i="2"/>
  <c r="EG161" i="2" s="1"/>
  <c r="EK162" i="2" l="1"/>
  <c r="EL162" i="2"/>
  <c r="DO176" i="2"/>
  <c r="DT175" i="2"/>
  <c r="DU175" i="2" s="1" a="1"/>
  <c r="DU175" i="2" s="1"/>
  <c r="DX175" i="2"/>
  <c r="EM161" i="2"/>
  <c r="EJ161" i="2"/>
  <c r="BQ159" i="2" a="1"/>
  <c r="BQ159" i="2" s="1"/>
  <c r="DF162" i="2"/>
  <c r="DA163" i="2"/>
  <c r="DJ163" i="2" s="1"/>
  <c r="DC162" i="2"/>
  <c r="DE162" i="2" s="1"/>
  <c r="DG161" i="2" a="1"/>
  <c r="DG161" i="2" s="1"/>
  <c r="CS160" i="2" a="1"/>
  <c r="CS160" i="2" s="1"/>
  <c r="CM162" i="2"/>
  <c r="CR161" i="2"/>
  <c r="CV161" i="2"/>
  <c r="CH161" i="2"/>
  <c r="BT160" i="2"/>
  <c r="BP160" i="2"/>
  <c r="BK161" i="2"/>
  <c r="BC159" i="2" a="1"/>
  <c r="BC159" i="2" s="1"/>
  <c r="AW161" i="2"/>
  <c r="BF160" i="2"/>
  <c r="BB160" i="2"/>
  <c r="AN161" i="2"/>
  <c r="AR161" i="2"/>
  <c r="Z161" i="2"/>
  <c r="AA161" i="2" s="1" a="1"/>
  <c r="AA161" i="2" s="1"/>
  <c r="AD161" i="2"/>
  <c r="CE160" i="2" a="1"/>
  <c r="CE160" i="2" s="1"/>
  <c r="CD161" i="2"/>
  <c r="BY162" i="2"/>
  <c r="CA161" i="2"/>
  <c r="CC161" i="2" s="1"/>
  <c r="AO160" i="2" a="1"/>
  <c r="AO160" i="2" s="1"/>
  <c r="AI162" i="2"/>
  <c r="U162" i="2"/>
  <c r="EC163" i="2"/>
  <c r="EE162" i="2"/>
  <c r="EG162" i="2" s="1"/>
  <c r="EJ162" i="2" l="1"/>
  <c r="EK163" i="2"/>
  <c r="EL163" i="2"/>
  <c r="DO177" i="2"/>
  <c r="DX176" i="2"/>
  <c r="DT176" i="2"/>
  <c r="DU176" i="2" s="1" a="1"/>
  <c r="DU176" i="2" s="1"/>
  <c r="EM162" i="2"/>
  <c r="BQ160" i="2" a="1"/>
  <c r="BQ160" i="2" s="1"/>
  <c r="DF163" i="2"/>
  <c r="DA164" i="2"/>
  <c r="DJ164" i="2" s="1"/>
  <c r="DC163" i="2"/>
  <c r="DE163" i="2" s="1"/>
  <c r="DG162" i="2" a="1"/>
  <c r="DG162" i="2" s="1"/>
  <c r="CS161" i="2" a="1"/>
  <c r="CS161" i="2" s="1"/>
  <c r="CM163" i="2"/>
  <c r="CR162" i="2"/>
  <c r="CV162" i="2"/>
  <c r="CH162" i="2"/>
  <c r="BT161" i="2"/>
  <c r="BK162" i="2"/>
  <c r="BP161" i="2"/>
  <c r="BC160" i="2" a="1"/>
  <c r="BC160" i="2" s="1"/>
  <c r="AW162" i="2"/>
  <c r="BF161" i="2"/>
  <c r="BB161" i="2"/>
  <c r="AN162" i="2"/>
  <c r="AR162" i="2"/>
  <c r="Z162" i="2"/>
  <c r="AA162" i="2" s="1" a="1"/>
  <c r="AA162" i="2" s="1"/>
  <c r="AD162" i="2"/>
  <c r="CE161" i="2" a="1"/>
  <c r="CE161" i="2" s="1"/>
  <c r="CD162" i="2"/>
  <c r="BY163" i="2"/>
  <c r="CA162" i="2"/>
  <c r="CC162" i="2" s="1"/>
  <c r="AO161" i="2" a="1"/>
  <c r="AO161" i="2" s="1"/>
  <c r="AI163" i="2"/>
  <c r="U163" i="2"/>
  <c r="EC164" i="2"/>
  <c r="EE163" i="2"/>
  <c r="EG163" i="2" s="1"/>
  <c r="EJ163" i="2" l="1"/>
  <c r="EM163" i="2"/>
  <c r="EL164" i="2"/>
  <c r="EK164" i="2"/>
  <c r="DO178" i="2"/>
  <c r="DT177" i="2"/>
  <c r="DU177" i="2" s="1" a="1"/>
  <c r="DU177" i="2" s="1"/>
  <c r="DX177" i="2"/>
  <c r="BQ161" i="2" a="1"/>
  <c r="BQ161" i="2" s="1"/>
  <c r="DF164" i="2"/>
  <c r="DC164" i="2"/>
  <c r="DE164" i="2" s="1"/>
  <c r="DA165" i="2"/>
  <c r="DJ165" i="2" s="1"/>
  <c r="DG163" i="2" a="1"/>
  <c r="DG163" i="2" s="1"/>
  <c r="CS162" i="2" a="1"/>
  <c r="CS162" i="2" s="1"/>
  <c r="CM164" i="2"/>
  <c r="CV163" i="2"/>
  <c r="CR163" i="2"/>
  <c r="CH163" i="2"/>
  <c r="BT162" i="2"/>
  <c r="BK163" i="2"/>
  <c r="BP162" i="2"/>
  <c r="BC161" i="2" a="1"/>
  <c r="BC161" i="2" s="1"/>
  <c r="AW163" i="2"/>
  <c r="BF162" i="2"/>
  <c r="BB162" i="2"/>
  <c r="AN163" i="2"/>
  <c r="AR163" i="2"/>
  <c r="Z163" i="2"/>
  <c r="AA163" i="2" s="1" a="1"/>
  <c r="AA163" i="2" s="1"/>
  <c r="AD163" i="2"/>
  <c r="CD163" i="2"/>
  <c r="BY164" i="2"/>
  <c r="CA163" i="2"/>
  <c r="CC163" i="2" s="1"/>
  <c r="CE162" i="2" a="1"/>
  <c r="CE162" i="2" s="1"/>
  <c r="AO162" i="2" a="1"/>
  <c r="AO162" i="2" s="1"/>
  <c r="AI164" i="2"/>
  <c r="U164" i="2"/>
  <c r="EC165" i="2"/>
  <c r="EE164" i="2"/>
  <c r="EG164" i="2" s="1"/>
  <c r="EM164" i="2" l="1"/>
  <c r="EJ164" i="2"/>
  <c r="EL165" i="2"/>
  <c r="EK165" i="2"/>
  <c r="DO179" i="2"/>
  <c r="DT178" i="2"/>
  <c r="DU178" i="2" s="1" a="1"/>
  <c r="DU178" i="2" s="1"/>
  <c r="DX178" i="2"/>
  <c r="BQ162" i="2" a="1"/>
  <c r="BQ162" i="2" s="1"/>
  <c r="DF165" i="2"/>
  <c r="DA166" i="2"/>
  <c r="DJ166" i="2" s="1"/>
  <c r="DC165" i="2"/>
  <c r="DE165" i="2" s="1"/>
  <c r="DG164" i="2" a="1"/>
  <c r="DG164" i="2" s="1"/>
  <c r="CS163" i="2" a="1"/>
  <c r="CS163" i="2" s="1"/>
  <c r="CM165" i="2"/>
  <c r="CV164" i="2"/>
  <c r="CR164" i="2"/>
  <c r="CH164" i="2"/>
  <c r="BT163" i="2"/>
  <c r="BK164" i="2"/>
  <c r="BP163" i="2"/>
  <c r="BC162" i="2" a="1"/>
  <c r="BC162" i="2" s="1"/>
  <c r="AW164" i="2"/>
  <c r="BF163" i="2"/>
  <c r="BB163" i="2"/>
  <c r="AN164" i="2"/>
  <c r="AR164" i="2"/>
  <c r="Z164" i="2"/>
  <c r="AA164" i="2" s="1" a="1"/>
  <c r="AA164" i="2" s="1"/>
  <c r="AD164" i="2"/>
  <c r="CE163" i="2" a="1"/>
  <c r="CE163" i="2" s="1"/>
  <c r="CD164" i="2"/>
  <c r="CA164" i="2"/>
  <c r="CC164" i="2" s="1"/>
  <c r="BY165" i="2"/>
  <c r="AO163" i="2" a="1"/>
  <c r="AO163" i="2" s="1"/>
  <c r="AI165" i="2"/>
  <c r="U165" i="2"/>
  <c r="EC166" i="2"/>
  <c r="EE165" i="2"/>
  <c r="EG165" i="2" s="1"/>
  <c r="EM165" i="2" l="1"/>
  <c r="EL166" i="2"/>
  <c r="EK166" i="2"/>
  <c r="DO180" i="2"/>
  <c r="DX179" i="2"/>
  <c r="DT179" i="2"/>
  <c r="DU179" i="2" s="1" a="1"/>
  <c r="DU179" i="2" s="1"/>
  <c r="EJ165" i="2"/>
  <c r="BQ163" i="2" a="1"/>
  <c r="BQ163" i="2" s="1"/>
  <c r="DF166" i="2"/>
  <c r="DA167" i="2"/>
  <c r="DJ167" i="2" s="1"/>
  <c r="DC166" i="2"/>
  <c r="DE166" i="2" s="1"/>
  <c r="DG165" i="2" a="1"/>
  <c r="DG165" i="2" s="1"/>
  <c r="CS164" i="2" a="1"/>
  <c r="CS164" i="2" s="1"/>
  <c r="CM166" i="2"/>
  <c r="CV165" i="2"/>
  <c r="CR165" i="2"/>
  <c r="CH165" i="2"/>
  <c r="BT164" i="2"/>
  <c r="BK165" i="2"/>
  <c r="BP164" i="2"/>
  <c r="AW165" i="2"/>
  <c r="BF164" i="2"/>
  <c r="BB164" i="2"/>
  <c r="BC163" i="2" a="1"/>
  <c r="BC163" i="2" s="1"/>
  <c r="AN165" i="2"/>
  <c r="AR165" i="2"/>
  <c r="Z165" i="2"/>
  <c r="AA165" i="2" s="1" a="1"/>
  <c r="AA165" i="2" s="1"/>
  <c r="AD165" i="2"/>
  <c r="CD165" i="2"/>
  <c r="BY166" i="2"/>
  <c r="CA165" i="2"/>
  <c r="CC165" i="2" s="1"/>
  <c r="CE164" i="2" a="1"/>
  <c r="CE164" i="2" s="1"/>
  <c r="AO164" i="2" a="1"/>
  <c r="AO164" i="2" s="1"/>
  <c r="AI166" i="2"/>
  <c r="U166" i="2"/>
  <c r="EC167" i="2"/>
  <c r="EE166" i="2"/>
  <c r="EG166" i="2" s="1"/>
  <c r="EJ166" i="2" l="1"/>
  <c r="EM166" i="2"/>
  <c r="EL167" i="2"/>
  <c r="EK167" i="2"/>
  <c r="DO181" i="2"/>
  <c r="DX180" i="2"/>
  <c r="DT180" i="2"/>
  <c r="DU180" i="2" s="1" a="1"/>
  <c r="DU180" i="2" s="1"/>
  <c r="BQ164" i="2" a="1"/>
  <c r="BQ164" i="2" s="1"/>
  <c r="DF167" i="2"/>
  <c r="DA168" i="2"/>
  <c r="DJ168" i="2" s="1"/>
  <c r="DC167" i="2"/>
  <c r="DE167" i="2" s="1"/>
  <c r="DG166" i="2" a="1"/>
  <c r="DG166" i="2" s="1"/>
  <c r="CS165" i="2" a="1"/>
  <c r="CS165" i="2" s="1"/>
  <c r="CM167" i="2"/>
  <c r="CR166" i="2"/>
  <c r="CV166" i="2"/>
  <c r="CH166" i="2"/>
  <c r="BT165" i="2"/>
  <c r="BP165" i="2"/>
  <c r="BK166" i="2"/>
  <c r="BC164" i="2" a="1"/>
  <c r="BC164" i="2" s="1"/>
  <c r="AW166" i="2"/>
  <c r="BF165" i="2"/>
  <c r="BB165" i="2"/>
  <c r="AN166" i="2"/>
  <c r="AR166" i="2"/>
  <c r="Z166" i="2"/>
  <c r="AA166" i="2" s="1" a="1"/>
  <c r="AA166" i="2" s="1"/>
  <c r="AD166" i="2"/>
  <c r="CD166" i="2"/>
  <c r="BY167" i="2"/>
  <c r="CA166" i="2"/>
  <c r="CC166" i="2" s="1"/>
  <c r="CE165" i="2" a="1"/>
  <c r="CE165" i="2" s="1"/>
  <c r="AO165" i="2" a="1"/>
  <c r="AO165" i="2" s="1"/>
  <c r="AI167" i="2"/>
  <c r="U167" i="2"/>
  <c r="EC168" i="2"/>
  <c r="EE167" i="2"/>
  <c r="EG167" i="2" s="1"/>
  <c r="EM167" i="2" l="1"/>
  <c r="EJ167" i="2"/>
  <c r="DO182" i="2"/>
  <c r="DX181" i="2"/>
  <c r="DT181" i="2"/>
  <c r="DU181" i="2" s="1" a="1"/>
  <c r="DU181" i="2" s="1"/>
  <c r="EL168" i="2"/>
  <c r="EK168" i="2"/>
  <c r="BQ165" i="2" a="1"/>
  <c r="BQ165" i="2" s="1"/>
  <c r="DF168" i="2"/>
  <c r="DC168" i="2"/>
  <c r="DE168" i="2" s="1"/>
  <c r="DA169" i="2"/>
  <c r="DJ169" i="2" s="1"/>
  <c r="DG167" i="2" a="1"/>
  <c r="DG167" i="2" s="1"/>
  <c r="CS166" i="2" a="1"/>
  <c r="CS166" i="2" s="1"/>
  <c r="CM168" i="2"/>
  <c r="CV167" i="2"/>
  <c r="CR167" i="2"/>
  <c r="CH167" i="2"/>
  <c r="BT166" i="2"/>
  <c r="BK167" i="2"/>
  <c r="BP166" i="2"/>
  <c r="BC165" i="2" a="1"/>
  <c r="BC165" i="2" s="1"/>
  <c r="AW167" i="2"/>
  <c r="BF166" i="2"/>
  <c r="BB166" i="2"/>
  <c r="AN167" i="2"/>
  <c r="AR167" i="2"/>
  <c r="Z167" i="2"/>
  <c r="AA167" i="2" s="1" a="1"/>
  <c r="AA167" i="2" s="1"/>
  <c r="AD167" i="2"/>
  <c r="CE166" i="2" a="1"/>
  <c r="CE166" i="2" s="1"/>
  <c r="CD167" i="2"/>
  <c r="BY168" i="2"/>
  <c r="CA167" i="2"/>
  <c r="CC167" i="2" s="1"/>
  <c r="AO166" i="2" a="1"/>
  <c r="AO166" i="2" s="1"/>
  <c r="AI168" i="2"/>
  <c r="U168" i="2"/>
  <c r="EC169" i="2"/>
  <c r="EE168" i="2"/>
  <c r="EG168" i="2" s="1"/>
  <c r="CH168" i="2" l="1"/>
  <c r="EJ168" i="2"/>
  <c r="EL169" i="2"/>
  <c r="EK169" i="2"/>
  <c r="EM168" i="2"/>
  <c r="DO183" i="2"/>
  <c r="DT182" i="2"/>
  <c r="DU182" i="2" s="1" a="1"/>
  <c r="DU182" i="2" s="1"/>
  <c r="DX182" i="2"/>
  <c r="BQ166" i="2" a="1"/>
  <c r="BQ166" i="2" s="1"/>
  <c r="DF169" i="2"/>
  <c r="DA170" i="2"/>
  <c r="DJ170" i="2" s="1"/>
  <c r="DC169" i="2"/>
  <c r="DE169" i="2" s="1"/>
  <c r="DG168" i="2" a="1"/>
  <c r="DG168" i="2" s="1"/>
  <c r="CS167" i="2" a="1"/>
  <c r="CS167" i="2" s="1"/>
  <c r="CM169" i="2"/>
  <c r="CV168" i="2"/>
  <c r="CR168" i="2"/>
  <c r="BT167" i="2"/>
  <c r="BK168" i="2"/>
  <c r="BP167" i="2"/>
  <c r="AW168" i="2"/>
  <c r="BF167" i="2"/>
  <c r="BB167" i="2"/>
  <c r="BC166" i="2" a="1"/>
  <c r="BC166" i="2" s="1"/>
  <c r="AN168" i="2"/>
  <c r="AR168" i="2"/>
  <c r="Z168" i="2"/>
  <c r="AA168" i="2" s="1" a="1"/>
  <c r="AA168" i="2" s="1"/>
  <c r="AD168" i="2"/>
  <c r="CE167" i="2" a="1"/>
  <c r="CE167" i="2" s="1"/>
  <c r="CD168" i="2"/>
  <c r="BY169" i="2"/>
  <c r="CA168" i="2"/>
  <c r="CC168" i="2" s="1"/>
  <c r="AO167" i="2" a="1"/>
  <c r="AO167" i="2" s="1"/>
  <c r="AI169" i="2"/>
  <c r="U169" i="2"/>
  <c r="EC170" i="2"/>
  <c r="EE169" i="2"/>
  <c r="EG169" i="2" s="1"/>
  <c r="CH169" i="2" l="1"/>
  <c r="EM169" i="2"/>
  <c r="EL170" i="2"/>
  <c r="EK170" i="2"/>
  <c r="DO184" i="2"/>
  <c r="DT183" i="2"/>
  <c r="DU183" i="2" s="1" a="1"/>
  <c r="DU183" i="2" s="1"/>
  <c r="DX183" i="2"/>
  <c r="EJ169" i="2"/>
  <c r="BQ167" i="2" a="1"/>
  <c r="BQ167" i="2" s="1"/>
  <c r="DF170" i="2"/>
  <c r="DA171" i="2"/>
  <c r="DJ171" i="2" s="1"/>
  <c r="DC170" i="2"/>
  <c r="DE170" i="2" s="1"/>
  <c r="DG169" i="2" a="1"/>
  <c r="DG169" i="2" s="1"/>
  <c r="CS168" i="2" a="1"/>
  <c r="CS168" i="2" s="1"/>
  <c r="CM170" i="2"/>
  <c r="CV169" i="2"/>
  <c r="CR169" i="2"/>
  <c r="BT168" i="2"/>
  <c r="BP168" i="2"/>
  <c r="BK169" i="2"/>
  <c r="BC167" i="2" a="1"/>
  <c r="BC167" i="2" s="1"/>
  <c r="AW169" i="2"/>
  <c r="BF168" i="2"/>
  <c r="BB168" i="2"/>
  <c r="AN169" i="2"/>
  <c r="AR169" i="2"/>
  <c r="Z169" i="2"/>
  <c r="AA169" i="2" s="1" a="1"/>
  <c r="AA169" i="2" s="1"/>
  <c r="AD169" i="2"/>
  <c r="CD169" i="2"/>
  <c r="BY170" i="2"/>
  <c r="CA169" i="2"/>
  <c r="CC169" i="2" s="1"/>
  <c r="CE168" i="2" a="1"/>
  <c r="CE168" i="2" s="1"/>
  <c r="AO168" i="2" a="1"/>
  <c r="AO168" i="2" s="1"/>
  <c r="AI170" i="2"/>
  <c r="U170" i="2"/>
  <c r="EC171" i="2"/>
  <c r="EE170" i="2"/>
  <c r="EG170" i="2" s="1"/>
  <c r="EJ170" i="2" l="1"/>
  <c r="CH170" i="2"/>
  <c r="DO185" i="2"/>
  <c r="DT184" i="2"/>
  <c r="DU184" i="2" s="1" a="1"/>
  <c r="DU184" i="2" s="1"/>
  <c r="DX184" i="2"/>
  <c r="EL171" i="2"/>
  <c r="EK171" i="2"/>
  <c r="EM170" i="2"/>
  <c r="BQ168" i="2" a="1"/>
  <c r="BQ168" i="2" s="1"/>
  <c r="DF171" i="2"/>
  <c r="DA172" i="2"/>
  <c r="DJ172" i="2" s="1"/>
  <c r="DC171" i="2"/>
  <c r="DE171" i="2" s="1"/>
  <c r="DG170" i="2" a="1"/>
  <c r="DG170" i="2" s="1"/>
  <c r="CS169" i="2" a="1"/>
  <c r="CS169" i="2" s="1"/>
  <c r="CM171" i="2"/>
  <c r="CV170" i="2"/>
  <c r="CR170" i="2"/>
  <c r="BT169" i="2"/>
  <c r="BP169" i="2"/>
  <c r="BK170" i="2"/>
  <c r="AW170" i="2"/>
  <c r="BF169" i="2"/>
  <c r="BB169" i="2"/>
  <c r="BC168" i="2" a="1"/>
  <c r="BC168" i="2" s="1"/>
  <c r="AN170" i="2"/>
  <c r="AR170" i="2"/>
  <c r="Z170" i="2"/>
  <c r="AA170" i="2" s="1" a="1"/>
  <c r="AA170" i="2" s="1"/>
  <c r="AD170" i="2"/>
  <c r="CE169" i="2" a="1"/>
  <c r="CE169" i="2" s="1"/>
  <c r="CD170" i="2"/>
  <c r="BY171" i="2"/>
  <c r="CA170" i="2"/>
  <c r="CC170" i="2" s="1"/>
  <c r="AO169" i="2" a="1"/>
  <c r="AO169" i="2" s="1"/>
  <c r="AI171" i="2"/>
  <c r="U171" i="2"/>
  <c r="EC172" i="2"/>
  <c r="EE171" i="2"/>
  <c r="EG171" i="2" s="1"/>
  <c r="CH171" i="2" l="1"/>
  <c r="EM171" i="2"/>
  <c r="EL172" i="2"/>
  <c r="EK172" i="2"/>
  <c r="EJ171" i="2"/>
  <c r="DO186" i="2"/>
  <c r="DX185" i="2"/>
  <c r="DT185" i="2"/>
  <c r="DU185" i="2" s="1" a="1"/>
  <c r="DU185" i="2" s="1"/>
  <c r="BQ169" i="2" a="1"/>
  <c r="BQ169" i="2" s="1"/>
  <c r="DF172" i="2"/>
  <c r="DC172" i="2"/>
  <c r="DE172" i="2" s="1"/>
  <c r="DA173" i="2"/>
  <c r="DJ173" i="2" s="1"/>
  <c r="DG171" i="2" a="1"/>
  <c r="DG171" i="2" s="1"/>
  <c r="CS170" i="2" a="1"/>
  <c r="CS170" i="2" s="1"/>
  <c r="CM172" i="2"/>
  <c r="CV171" i="2"/>
  <c r="CR171" i="2"/>
  <c r="BT170" i="2"/>
  <c r="BP170" i="2"/>
  <c r="BK171" i="2"/>
  <c r="BC169" i="2" a="1"/>
  <c r="BC169" i="2" s="1"/>
  <c r="AW171" i="2"/>
  <c r="BF170" i="2"/>
  <c r="BB170" i="2"/>
  <c r="AN171" i="2"/>
  <c r="AR171" i="2"/>
  <c r="Z171" i="2"/>
  <c r="AA171" i="2" s="1" a="1"/>
  <c r="AA171" i="2" s="1"/>
  <c r="AD171" i="2"/>
  <c r="CE170" i="2" a="1"/>
  <c r="CE170" i="2" s="1"/>
  <c r="CD171" i="2"/>
  <c r="CA171" i="2"/>
  <c r="CC171" i="2" s="1"/>
  <c r="BY172" i="2"/>
  <c r="AO170" i="2" a="1"/>
  <c r="AO170" i="2" s="1"/>
  <c r="AI172" i="2"/>
  <c r="U172" i="2"/>
  <c r="EC173" i="2"/>
  <c r="EE172" i="2"/>
  <c r="EG172" i="2" s="1"/>
  <c r="CH172" i="2" l="1"/>
  <c r="EM172" i="2"/>
  <c r="EJ172" i="2"/>
  <c r="DO187" i="2"/>
  <c r="DX186" i="2"/>
  <c r="DT186" i="2"/>
  <c r="DU186" i="2" s="1" a="1"/>
  <c r="DU186" i="2" s="1"/>
  <c r="EK173" i="2"/>
  <c r="EL173" i="2"/>
  <c r="BQ170" i="2" a="1"/>
  <c r="BQ170" i="2" s="1"/>
  <c r="DF173" i="2"/>
  <c r="DC173" i="2"/>
  <c r="DE173" i="2" s="1"/>
  <c r="DA174" i="2"/>
  <c r="DJ174" i="2" s="1"/>
  <c r="DG172" i="2" a="1"/>
  <c r="DG172" i="2" s="1"/>
  <c r="CS171" i="2" a="1"/>
  <c r="CS171" i="2" s="1"/>
  <c r="CM173" i="2"/>
  <c r="CR172" i="2"/>
  <c r="CV172" i="2"/>
  <c r="BT171" i="2"/>
  <c r="BK172" i="2"/>
  <c r="BP171" i="2"/>
  <c r="BC170" i="2" a="1"/>
  <c r="BC170" i="2" s="1"/>
  <c r="AW172" i="2"/>
  <c r="BF171" i="2"/>
  <c r="BB171" i="2"/>
  <c r="AN172" i="2"/>
  <c r="AR172" i="2"/>
  <c r="Z172" i="2"/>
  <c r="AA172" i="2" s="1" a="1"/>
  <c r="AA172" i="2" s="1"/>
  <c r="AD172" i="2"/>
  <c r="CD172" i="2"/>
  <c r="CA172" i="2"/>
  <c r="CC172" i="2" s="1"/>
  <c r="BY173" i="2"/>
  <c r="CE171" i="2" a="1"/>
  <c r="CE171" i="2" s="1"/>
  <c r="AO171" i="2" a="1"/>
  <c r="AO171" i="2" s="1"/>
  <c r="AI173" i="2"/>
  <c r="U173" i="2"/>
  <c r="EC174" i="2"/>
  <c r="EE173" i="2"/>
  <c r="EG173" i="2" s="1"/>
  <c r="EJ173" i="2" l="1"/>
  <c r="CH173" i="2"/>
  <c r="EL174" i="2"/>
  <c r="EK174" i="2"/>
  <c r="EJ174" i="2" s="1"/>
  <c r="EM173" i="2"/>
  <c r="DO188" i="2"/>
  <c r="DX187" i="2"/>
  <c r="DT187" i="2"/>
  <c r="DU187" i="2" s="1" a="1"/>
  <c r="DU187" i="2" s="1"/>
  <c r="BQ171" i="2" a="1"/>
  <c r="BQ171" i="2" s="1"/>
  <c r="DF174" i="2"/>
  <c r="DC174" i="2"/>
  <c r="DE174" i="2" s="1"/>
  <c r="DA175" i="2"/>
  <c r="DJ175" i="2" s="1"/>
  <c r="DG173" i="2" a="1"/>
  <c r="DG173" i="2" s="1"/>
  <c r="CS172" i="2" a="1"/>
  <c r="CS172" i="2" s="1"/>
  <c r="CM174" i="2"/>
  <c r="CV173" i="2"/>
  <c r="CR173" i="2"/>
  <c r="BT172" i="2"/>
  <c r="BK173" i="2"/>
  <c r="BP172" i="2"/>
  <c r="BC171" i="2" a="1"/>
  <c r="BC171" i="2" s="1"/>
  <c r="AW173" i="2"/>
  <c r="BF172" i="2"/>
  <c r="BB172" i="2"/>
  <c r="AN173" i="2"/>
  <c r="AR173" i="2"/>
  <c r="Z173" i="2"/>
  <c r="AA173" i="2" s="1" a="1"/>
  <c r="AA173" i="2" s="1"/>
  <c r="AD173" i="2"/>
  <c r="CE172" i="2" a="1"/>
  <c r="CE172" i="2" s="1"/>
  <c r="CD173" i="2"/>
  <c r="BY174" i="2"/>
  <c r="CA173" i="2"/>
  <c r="CC173" i="2" s="1"/>
  <c r="AO172" i="2" a="1"/>
  <c r="AO172" i="2" s="1"/>
  <c r="AI174" i="2"/>
  <c r="U174" i="2"/>
  <c r="EC175" i="2"/>
  <c r="EE174" i="2"/>
  <c r="EG174" i="2" s="1"/>
  <c r="CH174" i="2" l="1"/>
  <c r="EK175" i="2"/>
  <c r="EL175" i="2"/>
  <c r="DO189" i="2"/>
  <c r="DX188" i="2"/>
  <c r="DT188" i="2"/>
  <c r="DU188" i="2" s="1" a="1"/>
  <c r="DU188" i="2" s="1"/>
  <c r="EM174" i="2"/>
  <c r="BQ172" i="2" a="1"/>
  <c r="BQ172" i="2" s="1"/>
  <c r="DF175" i="2"/>
  <c r="DC175" i="2"/>
  <c r="DE175" i="2" s="1"/>
  <c r="DA176" i="2"/>
  <c r="DJ176" i="2" s="1"/>
  <c r="DG174" i="2" a="1"/>
  <c r="DG174" i="2" s="1"/>
  <c r="CS173" i="2" a="1"/>
  <c r="CS173" i="2" s="1"/>
  <c r="CM175" i="2"/>
  <c r="CV174" i="2"/>
  <c r="CR174" i="2"/>
  <c r="BT173" i="2"/>
  <c r="BK174" i="2"/>
  <c r="BP173" i="2"/>
  <c r="BC172" i="2" a="1"/>
  <c r="BC172" i="2" s="1"/>
  <c r="AW174" i="2"/>
  <c r="BF173" i="2"/>
  <c r="BB173" i="2"/>
  <c r="AN174" i="2"/>
  <c r="AR174" i="2"/>
  <c r="Z174" i="2"/>
  <c r="AA174" i="2" s="1" a="1"/>
  <c r="AA174" i="2" s="1"/>
  <c r="AD174" i="2"/>
  <c r="CD174" i="2"/>
  <c r="BY175" i="2"/>
  <c r="CA174" i="2"/>
  <c r="CC174" i="2" s="1"/>
  <c r="CE173" i="2" a="1"/>
  <c r="CE173" i="2" s="1"/>
  <c r="AO173" i="2" a="1"/>
  <c r="AO173" i="2" s="1"/>
  <c r="AI175" i="2"/>
  <c r="U175" i="2"/>
  <c r="EC176" i="2"/>
  <c r="EE175" i="2"/>
  <c r="EG175" i="2" s="1"/>
  <c r="DO190" i="2" l="1"/>
  <c r="DX189" i="2"/>
  <c r="DT189" i="2"/>
  <c r="DU189" i="2" s="1" a="1"/>
  <c r="DU189" i="2" s="1"/>
  <c r="EK176" i="2"/>
  <c r="EL176" i="2"/>
  <c r="EM175" i="2"/>
  <c r="EJ175" i="2"/>
  <c r="BQ173" i="2" a="1"/>
  <c r="BQ173" i="2" s="1"/>
  <c r="DF176" i="2"/>
  <c r="DA177" i="2"/>
  <c r="DJ177" i="2" s="1"/>
  <c r="DC176" i="2"/>
  <c r="DE176" i="2" s="1"/>
  <c r="DG175" i="2" a="1"/>
  <c r="DG175" i="2" s="1"/>
  <c r="CS174" i="2" a="1"/>
  <c r="CS174" i="2" s="1"/>
  <c r="CM176" i="2"/>
  <c r="CR175" i="2"/>
  <c r="CV175" i="2"/>
  <c r="CH175" i="2"/>
  <c r="BT174" i="2"/>
  <c r="BK175" i="2"/>
  <c r="BP174" i="2"/>
  <c r="BC173" i="2" a="1"/>
  <c r="BC173" i="2" s="1"/>
  <c r="AW175" i="2"/>
  <c r="BF174" i="2"/>
  <c r="BB174" i="2"/>
  <c r="AN175" i="2"/>
  <c r="AR175" i="2"/>
  <c r="Z175" i="2"/>
  <c r="AA175" i="2" s="1" a="1"/>
  <c r="AA175" i="2" s="1"/>
  <c r="AD175" i="2"/>
  <c r="CE174" i="2" a="1"/>
  <c r="CE174" i="2" s="1"/>
  <c r="CD175" i="2"/>
  <c r="BY176" i="2"/>
  <c r="CA175" i="2"/>
  <c r="CC175" i="2" s="1"/>
  <c r="AO174" i="2" a="1"/>
  <c r="AO174" i="2" s="1"/>
  <c r="AI176" i="2"/>
  <c r="U176" i="2"/>
  <c r="EC177" i="2"/>
  <c r="EE176" i="2"/>
  <c r="EG176" i="2" s="1"/>
  <c r="EJ176" i="2" l="1"/>
  <c r="EK177" i="2"/>
  <c r="EL177" i="2"/>
  <c r="EM176" i="2"/>
  <c r="DO191" i="2"/>
  <c r="DX190" i="2"/>
  <c r="DT190" i="2"/>
  <c r="DU190" i="2" s="1" a="1"/>
  <c r="DU190" i="2" s="1"/>
  <c r="BQ174" i="2" a="1"/>
  <c r="BQ174" i="2" s="1"/>
  <c r="DF177" i="2"/>
  <c r="DC177" i="2"/>
  <c r="DE177" i="2" s="1"/>
  <c r="DA178" i="2"/>
  <c r="DJ178" i="2" s="1"/>
  <c r="DG176" i="2" a="1"/>
  <c r="DG176" i="2" s="1"/>
  <c r="CS175" i="2" a="1"/>
  <c r="CS175" i="2" s="1"/>
  <c r="CM177" i="2"/>
  <c r="CR176" i="2"/>
  <c r="CV176" i="2"/>
  <c r="CH176" i="2"/>
  <c r="BT175" i="2"/>
  <c r="BK176" i="2"/>
  <c r="BP175" i="2"/>
  <c r="BC174" i="2" a="1"/>
  <c r="BC174" i="2" s="1"/>
  <c r="AW176" i="2"/>
  <c r="BF175" i="2"/>
  <c r="BB175" i="2"/>
  <c r="AN176" i="2"/>
  <c r="AR176" i="2"/>
  <c r="Z176" i="2"/>
  <c r="AA176" i="2" s="1" a="1"/>
  <c r="AA176" i="2" s="1"/>
  <c r="AD176" i="2"/>
  <c r="CD176" i="2"/>
  <c r="BY177" i="2"/>
  <c r="CA176" i="2"/>
  <c r="CC176" i="2" s="1"/>
  <c r="CE175" i="2" a="1"/>
  <c r="CE175" i="2" s="1"/>
  <c r="AO175" i="2" a="1"/>
  <c r="AO175" i="2" s="1"/>
  <c r="AI177" i="2"/>
  <c r="U177" i="2"/>
  <c r="EC178" i="2"/>
  <c r="EE177" i="2"/>
  <c r="EG177" i="2" s="1"/>
  <c r="EJ177" i="2" l="1"/>
  <c r="EM177" i="2"/>
  <c r="EL178" i="2"/>
  <c r="EK178" i="2"/>
  <c r="DO192" i="2"/>
  <c r="DT191" i="2"/>
  <c r="DU191" i="2" s="1" a="1"/>
  <c r="DU191" i="2" s="1"/>
  <c r="DX191" i="2"/>
  <c r="BQ175" i="2" a="1"/>
  <c r="BQ175" i="2" s="1"/>
  <c r="DF178" i="2"/>
  <c r="DA179" i="2"/>
  <c r="DJ179" i="2" s="1"/>
  <c r="DC178" i="2"/>
  <c r="DE178" i="2" s="1"/>
  <c r="DG177" i="2" a="1"/>
  <c r="DG177" i="2" s="1"/>
  <c r="CS176" i="2" a="1"/>
  <c r="CS176" i="2" s="1"/>
  <c r="CM178" i="2"/>
  <c r="CV177" i="2"/>
  <c r="CR177" i="2"/>
  <c r="CH177" i="2"/>
  <c r="BT176" i="2"/>
  <c r="BK177" i="2"/>
  <c r="BP176" i="2"/>
  <c r="AW177" i="2"/>
  <c r="BF176" i="2"/>
  <c r="BB176" i="2"/>
  <c r="BC175" i="2" a="1"/>
  <c r="BC175" i="2" s="1"/>
  <c r="AN177" i="2"/>
  <c r="AR177" i="2"/>
  <c r="Z177" i="2"/>
  <c r="AA177" i="2" s="1" a="1"/>
  <c r="AA177" i="2" s="1"/>
  <c r="AD177" i="2"/>
  <c r="CE176" i="2" a="1"/>
  <c r="CE176" i="2" s="1"/>
  <c r="CD177" i="2"/>
  <c r="BY178" i="2"/>
  <c r="CA177" i="2"/>
  <c r="CC177" i="2" s="1"/>
  <c r="AO176" i="2" a="1"/>
  <c r="AO176" i="2" s="1"/>
  <c r="AI178" i="2"/>
  <c r="U178" i="2"/>
  <c r="EC179" i="2"/>
  <c r="EE178" i="2"/>
  <c r="EG178" i="2" s="1"/>
  <c r="EM178" i="2" l="1"/>
  <c r="EL179" i="2"/>
  <c r="EK179" i="2"/>
  <c r="DO193" i="2"/>
  <c r="DX192" i="2"/>
  <c r="DT192" i="2"/>
  <c r="DU192" i="2" s="1" a="1"/>
  <c r="DU192" i="2" s="1"/>
  <c r="EJ178" i="2"/>
  <c r="BQ176" i="2" a="1"/>
  <c r="BQ176" i="2" s="1"/>
  <c r="DF179" i="2"/>
  <c r="DA180" i="2"/>
  <c r="DJ180" i="2" s="1"/>
  <c r="DC179" i="2"/>
  <c r="DE179" i="2" s="1"/>
  <c r="DG178" i="2" a="1"/>
  <c r="DG178" i="2" s="1"/>
  <c r="CS177" i="2" a="1"/>
  <c r="CS177" i="2" s="1"/>
  <c r="CM179" i="2"/>
  <c r="CR178" i="2"/>
  <c r="CV178" i="2"/>
  <c r="CH178" i="2"/>
  <c r="BT177" i="2"/>
  <c r="BP177" i="2"/>
  <c r="BK178" i="2"/>
  <c r="BC176" i="2" a="1"/>
  <c r="BC176" i="2" s="1"/>
  <c r="AW178" i="2"/>
  <c r="BF177" i="2"/>
  <c r="BB177" i="2"/>
  <c r="AN178" i="2"/>
  <c r="AR178" i="2"/>
  <c r="Z178" i="2"/>
  <c r="AA178" i="2" s="1" a="1"/>
  <c r="AA178" i="2" s="1"/>
  <c r="AD178" i="2"/>
  <c r="CD178" i="2"/>
  <c r="BY179" i="2"/>
  <c r="CA178" i="2"/>
  <c r="CC178" i="2" s="1"/>
  <c r="CE177" i="2" a="1"/>
  <c r="CE177" i="2" s="1"/>
  <c r="AO177" i="2" a="1"/>
  <c r="AO177" i="2" s="1"/>
  <c r="AI179" i="2"/>
  <c r="U179" i="2"/>
  <c r="EC180" i="2"/>
  <c r="EE179" i="2"/>
  <c r="EG179" i="2" s="1"/>
  <c r="EJ179" i="2" l="1"/>
  <c r="EM179" i="2"/>
  <c r="EL180" i="2"/>
  <c r="EK180" i="2"/>
  <c r="DO194" i="2"/>
  <c r="DX193" i="2"/>
  <c r="DT193" i="2"/>
  <c r="DU193" i="2" s="1" a="1"/>
  <c r="DU193" i="2" s="1"/>
  <c r="BQ177" i="2" a="1"/>
  <c r="BQ177" i="2" s="1"/>
  <c r="DF180" i="2"/>
  <c r="DA181" i="2"/>
  <c r="DJ181" i="2" s="1"/>
  <c r="DC180" i="2"/>
  <c r="DE180" i="2" s="1"/>
  <c r="DG179" i="2" a="1"/>
  <c r="DG179" i="2" s="1"/>
  <c r="CS178" i="2" a="1"/>
  <c r="CS178" i="2" s="1"/>
  <c r="CM180" i="2"/>
  <c r="CR179" i="2"/>
  <c r="CV179" i="2"/>
  <c r="CH179" i="2"/>
  <c r="BT178" i="2"/>
  <c r="BK179" i="2"/>
  <c r="BP178" i="2"/>
  <c r="BC177" i="2" a="1"/>
  <c r="BC177" i="2" s="1"/>
  <c r="AW179" i="2"/>
  <c r="BF178" i="2"/>
  <c r="BB178" i="2"/>
  <c r="AN179" i="2"/>
  <c r="AR179" i="2"/>
  <c r="Z179" i="2"/>
  <c r="AA179" i="2" s="1" a="1"/>
  <c r="AA179" i="2" s="1"/>
  <c r="AD179" i="2"/>
  <c r="CE178" i="2" a="1"/>
  <c r="CE178" i="2" s="1"/>
  <c r="CD179" i="2"/>
  <c r="CA179" i="2"/>
  <c r="CC179" i="2" s="1"/>
  <c r="BY180" i="2"/>
  <c r="AO178" i="2" a="1"/>
  <c r="AO178" i="2" s="1"/>
  <c r="AI180" i="2"/>
  <c r="U180" i="2"/>
  <c r="EC181" i="2"/>
  <c r="EE180" i="2"/>
  <c r="EG180" i="2" s="1"/>
  <c r="EM180" i="2" l="1"/>
  <c r="DO195" i="2"/>
  <c r="DX194" i="2"/>
  <c r="DT194" i="2"/>
  <c r="DU194" i="2" s="1" a="1"/>
  <c r="DU194" i="2" s="1"/>
  <c r="EK181" i="2"/>
  <c r="EL181" i="2"/>
  <c r="EJ180" i="2"/>
  <c r="BQ178" i="2" a="1"/>
  <c r="BQ178" i="2" s="1"/>
  <c r="DF181" i="2"/>
  <c r="DA182" i="2"/>
  <c r="DJ182" i="2" s="1"/>
  <c r="DC181" i="2"/>
  <c r="DE181" i="2" s="1"/>
  <c r="DG180" i="2" a="1"/>
  <c r="DG180" i="2" s="1"/>
  <c r="CS179" i="2" a="1"/>
  <c r="CS179" i="2" s="1"/>
  <c r="CM181" i="2"/>
  <c r="CV180" i="2"/>
  <c r="CR180" i="2"/>
  <c r="CH180" i="2"/>
  <c r="BT179" i="2"/>
  <c r="BK180" i="2"/>
  <c r="BP179" i="2"/>
  <c r="AW180" i="2"/>
  <c r="BF179" i="2"/>
  <c r="BB179" i="2"/>
  <c r="BC178" i="2" a="1"/>
  <c r="BC178" i="2" s="1"/>
  <c r="AN180" i="2"/>
  <c r="AR180" i="2"/>
  <c r="Z180" i="2"/>
  <c r="AA180" i="2" s="1" a="1"/>
  <c r="AA180" i="2" s="1"/>
  <c r="AD180" i="2"/>
  <c r="CD180" i="2"/>
  <c r="BY181" i="2"/>
  <c r="CA180" i="2"/>
  <c r="CC180" i="2" s="1"/>
  <c r="CE179" i="2" a="1"/>
  <c r="CE179" i="2" s="1"/>
  <c r="AO179" i="2" a="1"/>
  <c r="AO179" i="2" s="1"/>
  <c r="AI181" i="2"/>
  <c r="U181" i="2"/>
  <c r="EC182" i="2"/>
  <c r="EE181" i="2"/>
  <c r="EG181" i="2" s="1"/>
  <c r="EJ181" i="2" l="1"/>
  <c r="EM181" i="2"/>
  <c r="EL182" i="2"/>
  <c r="EK182" i="2"/>
  <c r="DO196" i="2"/>
  <c r="DX195" i="2"/>
  <c r="DT195" i="2"/>
  <c r="DU195" i="2" s="1" a="1"/>
  <c r="DU195" i="2" s="1"/>
  <c r="BQ179" i="2" a="1"/>
  <c r="BQ179" i="2" s="1"/>
  <c r="DF182" i="2"/>
  <c r="DA183" i="2"/>
  <c r="DJ183" i="2" s="1"/>
  <c r="DC182" i="2"/>
  <c r="DE182" i="2" s="1"/>
  <c r="DG181" i="2" a="1"/>
  <c r="DG181" i="2" s="1"/>
  <c r="CS180" i="2" a="1"/>
  <c r="CS180" i="2" s="1"/>
  <c r="CM182" i="2"/>
  <c r="CR181" i="2"/>
  <c r="CV181" i="2"/>
  <c r="CH181" i="2"/>
  <c r="BT180" i="2"/>
  <c r="BK181" i="2"/>
  <c r="BP180" i="2"/>
  <c r="AW181" i="2"/>
  <c r="BF180" i="2"/>
  <c r="BB180" i="2"/>
  <c r="BC179" i="2" a="1"/>
  <c r="BC179" i="2" s="1"/>
  <c r="AN181" i="2"/>
  <c r="AR181" i="2"/>
  <c r="Z181" i="2"/>
  <c r="AA181" i="2" s="1" a="1"/>
  <c r="AA181" i="2" s="1"/>
  <c r="AD181" i="2"/>
  <c r="CD181" i="2"/>
  <c r="BY182" i="2"/>
  <c r="CA181" i="2"/>
  <c r="CC181" i="2" s="1"/>
  <c r="CE180" i="2" a="1"/>
  <c r="CE180" i="2" s="1"/>
  <c r="AO180" i="2" a="1"/>
  <c r="AO180" i="2" s="1"/>
  <c r="AI182" i="2"/>
  <c r="U182" i="2"/>
  <c r="EC183" i="2"/>
  <c r="EE182" i="2"/>
  <c r="EG182" i="2" s="1"/>
  <c r="CH182" i="2" l="1"/>
  <c r="EM182" i="2"/>
  <c r="EJ182" i="2"/>
  <c r="EL183" i="2"/>
  <c r="EK183" i="2"/>
  <c r="DO197" i="2"/>
  <c r="DT196" i="2"/>
  <c r="DU196" i="2" s="1" a="1"/>
  <c r="DU196" i="2" s="1"/>
  <c r="DX196" i="2"/>
  <c r="BQ180" i="2" a="1"/>
  <c r="BQ180" i="2" s="1"/>
  <c r="DF183" i="2"/>
  <c r="DC183" i="2"/>
  <c r="DE183" i="2" s="1"/>
  <c r="DA184" i="2"/>
  <c r="DJ184" i="2" s="1"/>
  <c r="DG182" i="2" a="1"/>
  <c r="DG182" i="2" s="1"/>
  <c r="CS181" i="2" a="1"/>
  <c r="CS181" i="2" s="1"/>
  <c r="CM183" i="2"/>
  <c r="CV182" i="2"/>
  <c r="CR182" i="2"/>
  <c r="BT181" i="2"/>
  <c r="BK182" i="2"/>
  <c r="BP181" i="2"/>
  <c r="BC180" i="2" a="1"/>
  <c r="BC180" i="2" s="1"/>
  <c r="AW182" i="2"/>
  <c r="BF181" i="2"/>
  <c r="BB181" i="2"/>
  <c r="AN182" i="2"/>
  <c r="AR182" i="2"/>
  <c r="Z182" i="2"/>
  <c r="AA182" i="2" s="1" a="1"/>
  <c r="AA182" i="2" s="1"/>
  <c r="AD182" i="2"/>
  <c r="CD182" i="2"/>
  <c r="BY183" i="2"/>
  <c r="CA182" i="2"/>
  <c r="CC182" i="2" s="1"/>
  <c r="CE181" i="2" a="1"/>
  <c r="CE181" i="2" s="1"/>
  <c r="AO181" i="2" a="1"/>
  <c r="AO181" i="2" s="1"/>
  <c r="AI183" i="2"/>
  <c r="U183" i="2"/>
  <c r="EC184" i="2"/>
  <c r="EE183" i="2"/>
  <c r="EG183" i="2" s="1"/>
  <c r="CH183" i="2" l="1"/>
  <c r="EM183" i="2"/>
  <c r="EJ183" i="2"/>
  <c r="EL184" i="2"/>
  <c r="EK184" i="2"/>
  <c r="DO198" i="2"/>
  <c r="DT197" i="2"/>
  <c r="DU197" i="2" s="1" a="1"/>
  <c r="DU197" i="2" s="1"/>
  <c r="DX197" i="2"/>
  <c r="BQ181" i="2" a="1"/>
  <c r="BQ181" i="2" s="1"/>
  <c r="DF184" i="2"/>
  <c r="DA185" i="2"/>
  <c r="DJ185" i="2" s="1"/>
  <c r="DC184" i="2"/>
  <c r="DE184" i="2" s="1"/>
  <c r="DG183" i="2" a="1"/>
  <c r="DG183" i="2" s="1"/>
  <c r="CS182" i="2" a="1"/>
  <c r="CS182" i="2" s="1"/>
  <c r="CM184" i="2"/>
  <c r="CR183" i="2"/>
  <c r="CV183" i="2"/>
  <c r="BT182" i="2"/>
  <c r="BP182" i="2"/>
  <c r="BK183" i="2"/>
  <c r="AW183" i="2"/>
  <c r="BF182" i="2"/>
  <c r="BB182" i="2"/>
  <c r="BC181" i="2" a="1"/>
  <c r="BC181" i="2" s="1"/>
  <c r="AN183" i="2"/>
  <c r="AR183" i="2"/>
  <c r="Z183" i="2"/>
  <c r="AA183" i="2" s="1" a="1"/>
  <c r="AA183" i="2" s="1"/>
  <c r="AD183" i="2"/>
  <c r="CD183" i="2"/>
  <c r="BY184" i="2"/>
  <c r="CA183" i="2"/>
  <c r="CC183" i="2" s="1"/>
  <c r="CE182" i="2" a="1"/>
  <c r="CE182" i="2" s="1"/>
  <c r="AO182" i="2" a="1"/>
  <c r="AO182" i="2" s="1"/>
  <c r="AI184" i="2"/>
  <c r="U184" i="2"/>
  <c r="EC185" i="2"/>
  <c r="EE184" i="2"/>
  <c r="EG184" i="2" s="1"/>
  <c r="CH184" i="2" l="1"/>
  <c r="EM184" i="2"/>
  <c r="EJ184" i="2"/>
  <c r="EK185" i="2"/>
  <c r="EL185" i="2"/>
  <c r="DO199" i="2"/>
  <c r="DT198" i="2"/>
  <c r="DU198" i="2" s="1" a="1"/>
  <c r="DU198" i="2" s="1"/>
  <c r="DX198" i="2"/>
  <c r="BQ182" i="2" a="1"/>
  <c r="BQ182" i="2" s="1"/>
  <c r="DF185" i="2"/>
  <c r="DC185" i="2"/>
  <c r="DE185" i="2" s="1"/>
  <c r="DA186" i="2"/>
  <c r="DJ186" i="2" s="1"/>
  <c r="DG184" i="2" a="1"/>
  <c r="DG184" i="2" s="1"/>
  <c r="CS183" i="2" a="1"/>
  <c r="CS183" i="2" s="1"/>
  <c r="CM185" i="2"/>
  <c r="CV184" i="2"/>
  <c r="CR184" i="2"/>
  <c r="BT183" i="2"/>
  <c r="BK184" i="2"/>
  <c r="BP183" i="2"/>
  <c r="BC182" i="2" a="1"/>
  <c r="BC182" i="2" s="1"/>
  <c r="AW184" i="2"/>
  <c r="BF183" i="2"/>
  <c r="BB183" i="2"/>
  <c r="AN184" i="2"/>
  <c r="AR184" i="2"/>
  <c r="Z184" i="2"/>
  <c r="AA184" i="2" s="1" a="1"/>
  <c r="AA184" i="2" s="1"/>
  <c r="AD184" i="2"/>
  <c r="CE183" i="2" a="1"/>
  <c r="CE183" i="2" s="1"/>
  <c r="CD184" i="2"/>
  <c r="CA184" i="2"/>
  <c r="CC184" i="2" s="1"/>
  <c r="BY185" i="2"/>
  <c r="AO183" i="2" a="1"/>
  <c r="AO183" i="2" s="1"/>
  <c r="AI185" i="2"/>
  <c r="U185" i="2"/>
  <c r="EC186" i="2"/>
  <c r="EE185" i="2"/>
  <c r="EG185" i="2" s="1"/>
  <c r="CH185" i="2" l="1"/>
  <c r="EJ185" i="2"/>
  <c r="EM185" i="2"/>
  <c r="EL186" i="2"/>
  <c r="EK186" i="2"/>
  <c r="EJ186" i="2" s="1"/>
  <c r="DO200" i="2"/>
  <c r="DX199" i="2"/>
  <c r="DT199" i="2"/>
  <c r="DU199" i="2" s="1" a="1"/>
  <c r="DU199" i="2" s="1"/>
  <c r="BQ183" i="2" a="1"/>
  <c r="BQ183" i="2" s="1"/>
  <c r="DF186" i="2"/>
  <c r="DC186" i="2"/>
  <c r="DE186" i="2" s="1"/>
  <c r="DA187" i="2"/>
  <c r="DJ187" i="2" s="1"/>
  <c r="DG185" i="2" a="1"/>
  <c r="DG185" i="2" s="1"/>
  <c r="CS184" i="2" a="1"/>
  <c r="CS184" i="2" s="1"/>
  <c r="CM186" i="2"/>
  <c r="CR185" i="2"/>
  <c r="CV185" i="2"/>
  <c r="BT184" i="2"/>
  <c r="BK185" i="2"/>
  <c r="BP184" i="2"/>
  <c r="BC183" i="2" a="1"/>
  <c r="BC183" i="2" s="1"/>
  <c r="AW185" i="2"/>
  <c r="BF184" i="2"/>
  <c r="BB184" i="2"/>
  <c r="AN185" i="2"/>
  <c r="AR185" i="2"/>
  <c r="Z185" i="2"/>
  <c r="AA185" i="2" s="1" a="1"/>
  <c r="AA185" i="2" s="1"/>
  <c r="AD185" i="2"/>
  <c r="CD185" i="2"/>
  <c r="BY186" i="2"/>
  <c r="CA185" i="2"/>
  <c r="CC185" i="2" s="1"/>
  <c r="CE184" i="2" a="1"/>
  <c r="CE184" i="2" s="1"/>
  <c r="AO184" i="2" a="1"/>
  <c r="AO184" i="2" s="1"/>
  <c r="AI186" i="2"/>
  <c r="U186" i="2"/>
  <c r="EC187" i="2"/>
  <c r="EE186" i="2"/>
  <c r="EG186" i="2" s="1"/>
  <c r="CH186" i="2" l="1"/>
  <c r="EM186" i="2"/>
  <c r="DO201" i="2"/>
  <c r="DX200" i="2"/>
  <c r="DT200" i="2"/>
  <c r="DU200" i="2" s="1" a="1"/>
  <c r="DU200" i="2" s="1"/>
  <c r="EL187" i="2"/>
  <c r="EK187" i="2"/>
  <c r="EJ187" i="2" s="1"/>
  <c r="BQ184" i="2" a="1"/>
  <c r="BQ184" i="2" s="1"/>
  <c r="DF187" i="2"/>
  <c r="DA188" i="2"/>
  <c r="DJ188" i="2" s="1"/>
  <c r="DC187" i="2"/>
  <c r="DE187" i="2" s="1"/>
  <c r="DG186" i="2" a="1"/>
  <c r="DG186" i="2" s="1"/>
  <c r="CS185" i="2" a="1"/>
  <c r="CS185" i="2" s="1"/>
  <c r="CM187" i="2"/>
  <c r="CR186" i="2"/>
  <c r="CV186" i="2"/>
  <c r="BT185" i="2"/>
  <c r="BK186" i="2"/>
  <c r="BP185" i="2"/>
  <c r="BC184" i="2" a="1"/>
  <c r="BC184" i="2" s="1"/>
  <c r="AW186" i="2"/>
  <c r="BF185" i="2"/>
  <c r="BB185" i="2"/>
  <c r="AN186" i="2"/>
  <c r="AR186" i="2"/>
  <c r="Z186" i="2"/>
  <c r="AA186" i="2" s="1" a="1"/>
  <c r="AA186" i="2" s="1"/>
  <c r="AD186" i="2"/>
  <c r="CD186" i="2"/>
  <c r="CA186" i="2"/>
  <c r="CC186" i="2" s="1"/>
  <c r="BY187" i="2"/>
  <c r="CE185" i="2" a="1"/>
  <c r="CE185" i="2" s="1"/>
  <c r="AO185" i="2" a="1"/>
  <c r="AO185" i="2" s="1"/>
  <c r="AI187" i="2"/>
  <c r="U187" i="2"/>
  <c r="EC188" i="2"/>
  <c r="EE187" i="2"/>
  <c r="EG187" i="2" s="1"/>
  <c r="EK188" i="2" l="1"/>
  <c r="EJ188" i="2" s="1"/>
  <c r="EL188" i="2"/>
  <c r="EM187" i="2"/>
  <c r="DO202" i="2"/>
  <c r="DX201" i="2"/>
  <c r="DT201" i="2"/>
  <c r="DU201" i="2" s="1" a="1"/>
  <c r="DU201" i="2" s="1"/>
  <c r="BQ185" i="2" a="1"/>
  <c r="BQ185" i="2" s="1"/>
  <c r="DF188" i="2"/>
  <c r="DA189" i="2"/>
  <c r="DJ189" i="2" s="1"/>
  <c r="DC188" i="2"/>
  <c r="DE188" i="2" s="1"/>
  <c r="DG187" i="2" a="1"/>
  <c r="DG187" i="2" s="1"/>
  <c r="CS186" i="2" a="1"/>
  <c r="CS186" i="2" s="1"/>
  <c r="CM188" i="2"/>
  <c r="CV187" i="2"/>
  <c r="CR187" i="2"/>
  <c r="CH187" i="2"/>
  <c r="BT186" i="2"/>
  <c r="BK187" i="2"/>
  <c r="BP186" i="2"/>
  <c r="AW187" i="2"/>
  <c r="BF186" i="2"/>
  <c r="BB186" i="2"/>
  <c r="BC185" i="2" a="1"/>
  <c r="BC185" i="2" s="1"/>
  <c r="AR187" i="2"/>
  <c r="Z187" i="2"/>
  <c r="AA187" i="2" s="1" a="1"/>
  <c r="AA187" i="2" s="1"/>
  <c r="AD187" i="2"/>
  <c r="CE186" i="2" a="1"/>
  <c r="CE186" i="2" s="1"/>
  <c r="CD187" i="2"/>
  <c r="CA187" i="2"/>
  <c r="CC187" i="2" s="1"/>
  <c r="BY188" i="2"/>
  <c r="AN187" i="2"/>
  <c r="AO186" i="2" a="1"/>
  <c r="AO186" i="2" s="1"/>
  <c r="AI188" i="2"/>
  <c r="U188" i="2"/>
  <c r="EC189" i="2"/>
  <c r="EE188" i="2"/>
  <c r="EG188" i="2" s="1"/>
  <c r="EK189" i="2" l="1"/>
  <c r="EL189" i="2"/>
  <c r="DO203" i="2"/>
  <c r="DX202" i="2"/>
  <c r="DT202" i="2"/>
  <c r="DU202" i="2" s="1" a="1"/>
  <c r="DU202" i="2" s="1"/>
  <c r="EM188" i="2"/>
  <c r="BQ186" i="2" a="1"/>
  <c r="BQ186" i="2" s="1"/>
  <c r="DF189" i="2"/>
  <c r="DC189" i="2"/>
  <c r="DE189" i="2" s="1"/>
  <c r="DA190" i="2"/>
  <c r="DJ190" i="2" s="1"/>
  <c r="DG188" i="2" a="1"/>
  <c r="DG188" i="2" s="1"/>
  <c r="CS187" i="2" a="1"/>
  <c r="CS187" i="2" s="1"/>
  <c r="CM189" i="2"/>
  <c r="CV188" i="2"/>
  <c r="CR188" i="2"/>
  <c r="CH188" i="2"/>
  <c r="BT187" i="2"/>
  <c r="BP187" i="2"/>
  <c r="BK188" i="2"/>
  <c r="BC186" i="2" a="1"/>
  <c r="BC186" i="2" s="1"/>
  <c r="AW188" i="2"/>
  <c r="BF187" i="2"/>
  <c r="BB187" i="2"/>
  <c r="AR188" i="2"/>
  <c r="Z188" i="2"/>
  <c r="AA188" i="2" s="1" a="1"/>
  <c r="AA188" i="2" s="1"/>
  <c r="AD188" i="2"/>
  <c r="CE187" i="2" a="1"/>
  <c r="CE187" i="2" s="1"/>
  <c r="CD188" i="2"/>
  <c r="BY189" i="2"/>
  <c r="CA188" i="2"/>
  <c r="CC188" i="2" s="1"/>
  <c r="AN188" i="2"/>
  <c r="AO187" i="2" a="1"/>
  <c r="AO187" i="2" s="1"/>
  <c r="AI189" i="2"/>
  <c r="U189" i="2"/>
  <c r="EC190" i="2"/>
  <c r="EE189" i="2"/>
  <c r="EG189" i="2" s="1"/>
  <c r="DO204" i="2" l="1"/>
  <c r="DX203" i="2"/>
  <c r="DT203" i="2"/>
  <c r="DU203" i="2" s="1" a="1"/>
  <c r="DU203" i="2" s="1"/>
  <c r="EM189" i="2"/>
  <c r="EK190" i="2"/>
  <c r="EL190" i="2"/>
  <c r="EJ189" i="2"/>
  <c r="BQ187" i="2" a="1"/>
  <c r="BQ187" i="2" s="1"/>
  <c r="DF190" i="2"/>
  <c r="DA191" i="2"/>
  <c r="DJ191" i="2" s="1"/>
  <c r="DC190" i="2"/>
  <c r="DE190" i="2" s="1"/>
  <c r="DG189" i="2" a="1"/>
  <c r="DG189" i="2" s="1"/>
  <c r="CS188" i="2" a="1"/>
  <c r="CS188" i="2" s="1"/>
  <c r="CM190" i="2"/>
  <c r="CR189" i="2"/>
  <c r="CV189" i="2"/>
  <c r="CH189" i="2"/>
  <c r="BT188" i="2"/>
  <c r="BK189" i="2"/>
  <c r="BP188" i="2"/>
  <c r="AW189" i="2"/>
  <c r="BF188" i="2"/>
  <c r="BB188" i="2"/>
  <c r="BC187" i="2" a="1"/>
  <c r="BC187" i="2" s="1"/>
  <c r="AR189" i="2"/>
  <c r="Z189" i="2"/>
  <c r="AA189" i="2" s="1" a="1"/>
  <c r="AA189" i="2" s="1"/>
  <c r="AD189" i="2"/>
  <c r="CD189" i="2"/>
  <c r="BY190" i="2"/>
  <c r="CA189" i="2"/>
  <c r="CC189" i="2" s="1"/>
  <c r="CE188" i="2" a="1"/>
  <c r="CE188" i="2" s="1"/>
  <c r="AN189" i="2"/>
  <c r="AO188" i="2" a="1"/>
  <c r="AO188" i="2" s="1"/>
  <c r="AI190" i="2"/>
  <c r="U190" i="2"/>
  <c r="EC191" i="2"/>
  <c r="EE190" i="2"/>
  <c r="EG190" i="2" s="1"/>
  <c r="EJ190" i="2" l="1"/>
  <c r="EM190" i="2"/>
  <c r="EK191" i="2"/>
  <c r="EL191" i="2"/>
  <c r="DO205" i="2"/>
  <c r="DX204" i="2"/>
  <c r="DT204" i="2"/>
  <c r="DU204" i="2" s="1" a="1"/>
  <c r="DU204" i="2" s="1"/>
  <c r="BQ188" i="2" a="1"/>
  <c r="BQ188" i="2" s="1"/>
  <c r="DF191" i="2"/>
  <c r="DC191" i="2"/>
  <c r="DE191" i="2" s="1"/>
  <c r="DA192" i="2"/>
  <c r="DJ192" i="2" s="1"/>
  <c r="DG190" i="2" a="1"/>
  <c r="DG190" i="2" s="1"/>
  <c r="CS189" i="2" a="1"/>
  <c r="CS189" i="2" s="1"/>
  <c r="CM191" i="2"/>
  <c r="CR190" i="2"/>
  <c r="CV190" i="2"/>
  <c r="CH190" i="2"/>
  <c r="BT189" i="2"/>
  <c r="BK190" i="2"/>
  <c r="BP189" i="2"/>
  <c r="BC188" i="2" a="1"/>
  <c r="BC188" i="2" s="1"/>
  <c r="AW190" i="2"/>
  <c r="BF189" i="2"/>
  <c r="BB189" i="2"/>
  <c r="AR190" i="2"/>
  <c r="Z190" i="2"/>
  <c r="AA190" i="2" s="1" a="1"/>
  <c r="AA190" i="2" s="1"/>
  <c r="AD190" i="2"/>
  <c r="CE189" i="2" a="1"/>
  <c r="CE189" i="2" s="1"/>
  <c r="CD190" i="2"/>
  <c r="BY191" i="2"/>
  <c r="CA190" i="2"/>
  <c r="CC190" i="2" s="1"/>
  <c r="AN190" i="2"/>
  <c r="AO189" i="2" a="1"/>
  <c r="AO189" i="2" s="1"/>
  <c r="AI191" i="2"/>
  <c r="U191" i="2"/>
  <c r="EC192" i="2"/>
  <c r="EE191" i="2"/>
  <c r="EG191" i="2" s="1"/>
  <c r="EJ191" i="2" l="1"/>
  <c r="EM191" i="2"/>
  <c r="DO206" i="2"/>
  <c r="DT205" i="2"/>
  <c r="DU205" i="2" s="1" a="1"/>
  <c r="DU205" i="2" s="1"/>
  <c r="DX205" i="2"/>
  <c r="EL192" i="2"/>
  <c r="EK192" i="2"/>
  <c r="BQ189" i="2" a="1"/>
  <c r="BQ189" i="2" s="1"/>
  <c r="DF192" i="2"/>
  <c r="DA193" i="2"/>
  <c r="DJ193" i="2" s="1"/>
  <c r="DC192" i="2"/>
  <c r="DE192" i="2" s="1"/>
  <c r="DG191" i="2" a="1"/>
  <c r="DG191" i="2" s="1"/>
  <c r="CS190" i="2" a="1"/>
  <c r="CS190" i="2" s="1"/>
  <c r="CM192" i="2"/>
  <c r="CV191" i="2"/>
  <c r="CR191" i="2"/>
  <c r="CH191" i="2"/>
  <c r="BT190" i="2"/>
  <c r="BP190" i="2"/>
  <c r="BK191" i="2"/>
  <c r="AW191" i="2"/>
  <c r="BF190" i="2"/>
  <c r="BB190" i="2"/>
  <c r="BC189" i="2" a="1"/>
  <c r="BC189" i="2" s="1"/>
  <c r="AR191" i="2"/>
  <c r="Z191" i="2"/>
  <c r="AA191" i="2" s="1" a="1"/>
  <c r="AA191" i="2" s="1"/>
  <c r="AD191" i="2"/>
  <c r="CD191" i="2"/>
  <c r="BY192" i="2"/>
  <c r="CA191" i="2"/>
  <c r="CC191" i="2" s="1"/>
  <c r="CE190" i="2" a="1"/>
  <c r="CE190" i="2" s="1"/>
  <c r="AN191" i="2"/>
  <c r="AO190" i="2" a="1"/>
  <c r="AO190" i="2" s="1"/>
  <c r="AI192" i="2"/>
  <c r="U192" i="2"/>
  <c r="EC193" i="2"/>
  <c r="EE192" i="2"/>
  <c r="EG192" i="2" s="1"/>
  <c r="EM192" i="2" l="1"/>
  <c r="EL193" i="2"/>
  <c r="EK193" i="2"/>
  <c r="DO207" i="2"/>
  <c r="DT206" i="2"/>
  <c r="DU206" i="2" s="1" a="1"/>
  <c r="DU206" i="2" s="1"/>
  <c r="DX206" i="2"/>
  <c r="EJ192" i="2"/>
  <c r="EJ193" i="2" s="1"/>
  <c r="BQ190" i="2" a="1"/>
  <c r="BQ190" i="2" s="1"/>
  <c r="DF193" i="2"/>
  <c r="DC193" i="2"/>
  <c r="DE193" i="2" s="1"/>
  <c r="DA194" i="2"/>
  <c r="DJ194" i="2" s="1"/>
  <c r="DG192" i="2" a="1"/>
  <c r="DG192" i="2" s="1"/>
  <c r="CS191" i="2" a="1"/>
  <c r="CS191" i="2" s="1"/>
  <c r="CM193" i="2"/>
  <c r="CV192" i="2"/>
  <c r="CR192" i="2"/>
  <c r="CH192" i="2"/>
  <c r="BT191" i="2"/>
  <c r="BP191" i="2"/>
  <c r="BK192" i="2"/>
  <c r="BC190" i="2" a="1"/>
  <c r="BC190" i="2" s="1"/>
  <c r="AW192" i="2"/>
  <c r="BF191" i="2"/>
  <c r="BB191" i="2"/>
  <c r="AR192" i="2"/>
  <c r="Z192" i="2"/>
  <c r="AA192" i="2" s="1" a="1"/>
  <c r="AA192" i="2" s="1"/>
  <c r="AD192" i="2"/>
  <c r="CD192" i="2"/>
  <c r="BY193" i="2"/>
  <c r="CA192" i="2"/>
  <c r="CC192" i="2" s="1"/>
  <c r="CE191" i="2" a="1"/>
  <c r="CE191" i="2" s="1"/>
  <c r="AN192" i="2"/>
  <c r="AO191" i="2" a="1"/>
  <c r="AO191" i="2" s="1"/>
  <c r="AI193" i="2"/>
  <c r="U193" i="2"/>
  <c r="EC194" i="2"/>
  <c r="EE193" i="2"/>
  <c r="EG193" i="2" s="1"/>
  <c r="EM193" i="2" l="1"/>
  <c r="EL194" i="2"/>
  <c r="EK194" i="2"/>
  <c r="DO208" i="2"/>
  <c r="DX207" i="2"/>
  <c r="DT207" i="2"/>
  <c r="DU207" i="2" s="1" a="1"/>
  <c r="DU207" i="2" s="1"/>
  <c r="BQ191" i="2" a="1"/>
  <c r="BQ191" i="2" s="1"/>
  <c r="DF194" i="2"/>
  <c r="DA195" i="2"/>
  <c r="DJ195" i="2" s="1"/>
  <c r="DC194" i="2"/>
  <c r="DE194" i="2" s="1"/>
  <c r="DG193" i="2" a="1"/>
  <c r="DG193" i="2" s="1"/>
  <c r="CS192" i="2" a="1"/>
  <c r="CS192" i="2" s="1"/>
  <c r="CM194" i="2"/>
  <c r="CV193" i="2"/>
  <c r="CR193" i="2"/>
  <c r="CH193" i="2"/>
  <c r="BT192" i="2"/>
  <c r="BK193" i="2"/>
  <c r="BP192" i="2"/>
  <c r="BC191" i="2" a="1"/>
  <c r="BC191" i="2" s="1"/>
  <c r="AW193" i="2"/>
  <c r="BF192" i="2"/>
  <c r="BB192" i="2"/>
  <c r="AR193" i="2"/>
  <c r="Z193" i="2"/>
  <c r="AA193" i="2" s="1" a="1"/>
  <c r="AA193" i="2" s="1"/>
  <c r="AD193" i="2"/>
  <c r="CD193" i="2"/>
  <c r="CA193" i="2"/>
  <c r="CC193" i="2" s="1"/>
  <c r="BY194" i="2"/>
  <c r="CE192" i="2" a="1"/>
  <c r="CE192" i="2" s="1"/>
  <c r="AN193" i="2"/>
  <c r="AO192" i="2" a="1"/>
  <c r="AO192" i="2" s="1"/>
  <c r="AI194" i="2"/>
  <c r="U194" i="2"/>
  <c r="EC195" i="2"/>
  <c r="EE194" i="2"/>
  <c r="EG194" i="2" s="1"/>
  <c r="EM194" i="2" l="1"/>
  <c r="EL195" i="2"/>
  <c r="EK195" i="2"/>
  <c r="DO209" i="2"/>
  <c r="DT208" i="2"/>
  <c r="DU208" i="2" s="1" a="1"/>
  <c r="DU208" i="2" s="1"/>
  <c r="DX208" i="2"/>
  <c r="EJ194" i="2"/>
  <c r="BQ192" i="2" a="1"/>
  <c r="BQ192" i="2" s="1"/>
  <c r="DF195" i="2"/>
  <c r="DC195" i="2"/>
  <c r="DE195" i="2" s="1"/>
  <c r="DA196" i="2"/>
  <c r="DJ196" i="2" s="1"/>
  <c r="DG194" i="2" a="1"/>
  <c r="DG194" i="2" s="1"/>
  <c r="CS193" i="2" a="1"/>
  <c r="CS193" i="2" s="1"/>
  <c r="CM195" i="2"/>
  <c r="CV194" i="2"/>
  <c r="CR194" i="2"/>
  <c r="CH194" i="2"/>
  <c r="BT193" i="2"/>
  <c r="BK194" i="2"/>
  <c r="BP193" i="2"/>
  <c r="BC192" i="2" a="1"/>
  <c r="BC192" i="2" s="1"/>
  <c r="AW194" i="2"/>
  <c r="BF193" i="2"/>
  <c r="BB193" i="2"/>
  <c r="AR194" i="2"/>
  <c r="Z194" i="2"/>
  <c r="AA194" i="2" s="1" a="1"/>
  <c r="AA194" i="2" s="1"/>
  <c r="AD194" i="2"/>
  <c r="CE193" i="2" a="1"/>
  <c r="CE193" i="2" s="1"/>
  <c r="CD194" i="2"/>
  <c r="BY195" i="2"/>
  <c r="CA194" i="2"/>
  <c r="CC194" i="2" s="1"/>
  <c r="AN194" i="2"/>
  <c r="AO193" i="2" a="1"/>
  <c r="AO193" i="2" s="1"/>
  <c r="AI195" i="2"/>
  <c r="U195" i="2"/>
  <c r="EC196" i="2"/>
  <c r="EE195" i="2"/>
  <c r="EG195" i="2" s="1"/>
  <c r="EJ195" i="2" l="1"/>
  <c r="EM195" i="2"/>
  <c r="EL196" i="2"/>
  <c r="EK196" i="2"/>
  <c r="DO210" i="2"/>
  <c r="DT209" i="2"/>
  <c r="DU209" i="2" s="1" a="1"/>
  <c r="DU209" i="2" s="1"/>
  <c r="DX209" i="2"/>
  <c r="BQ193" i="2" a="1"/>
  <c r="BQ193" i="2" s="1"/>
  <c r="DF196" i="2"/>
  <c r="DA197" i="2"/>
  <c r="DJ197" i="2" s="1"/>
  <c r="DC196" i="2"/>
  <c r="DE196" i="2" s="1"/>
  <c r="DG195" i="2" a="1"/>
  <c r="DG195" i="2" s="1"/>
  <c r="CS194" i="2" a="1"/>
  <c r="CS194" i="2" s="1"/>
  <c r="CM196" i="2"/>
  <c r="CV195" i="2"/>
  <c r="CR195" i="2"/>
  <c r="CH195" i="2"/>
  <c r="BT194" i="2"/>
  <c r="BP194" i="2"/>
  <c r="BK195" i="2"/>
  <c r="BC193" i="2" a="1"/>
  <c r="BC193" i="2" s="1"/>
  <c r="AW195" i="2"/>
  <c r="BF194" i="2"/>
  <c r="BB194" i="2"/>
  <c r="AR195" i="2"/>
  <c r="Z195" i="2"/>
  <c r="AA195" i="2" s="1" a="1"/>
  <c r="AA195" i="2" s="1"/>
  <c r="AD195" i="2"/>
  <c r="CD195" i="2"/>
  <c r="BY196" i="2"/>
  <c r="CA195" i="2"/>
  <c r="CC195" i="2" s="1"/>
  <c r="CE194" i="2" a="1"/>
  <c r="CE194" i="2" s="1"/>
  <c r="AN195" i="2"/>
  <c r="AO194" i="2" a="1"/>
  <c r="AO194" i="2" s="1"/>
  <c r="AI196" i="2"/>
  <c r="U196" i="2"/>
  <c r="EC197" i="2"/>
  <c r="EE196" i="2"/>
  <c r="EG196" i="2" s="1"/>
  <c r="EM196" i="2" l="1"/>
  <c r="EJ196" i="2"/>
  <c r="EL197" i="2"/>
  <c r="EK197" i="2"/>
  <c r="DO211" i="2"/>
  <c r="DT210" i="2"/>
  <c r="DU210" i="2" s="1" a="1"/>
  <c r="DU210" i="2" s="1"/>
  <c r="DX210" i="2"/>
  <c r="BQ194" i="2" a="1"/>
  <c r="BQ194" i="2" s="1"/>
  <c r="DF197" i="2"/>
  <c r="DA198" i="2"/>
  <c r="DJ198" i="2" s="1"/>
  <c r="DC197" i="2"/>
  <c r="DE197" i="2" s="1"/>
  <c r="DG196" i="2" a="1"/>
  <c r="DG196" i="2" s="1"/>
  <c r="CS195" i="2" a="1"/>
  <c r="CS195" i="2" s="1"/>
  <c r="CM197" i="2"/>
  <c r="CR196" i="2"/>
  <c r="CV196" i="2"/>
  <c r="CH196" i="2"/>
  <c r="BT195" i="2"/>
  <c r="BP195" i="2"/>
  <c r="BK196" i="2"/>
  <c r="BC194" i="2" a="1"/>
  <c r="BC194" i="2" s="1"/>
  <c r="AW196" i="2"/>
  <c r="BF195" i="2"/>
  <c r="BB195" i="2"/>
  <c r="AR196" i="2"/>
  <c r="Z196" i="2"/>
  <c r="AA196" i="2" s="1" a="1"/>
  <c r="AA196" i="2" s="1"/>
  <c r="AD196" i="2"/>
  <c r="CE195" i="2" a="1"/>
  <c r="CE195" i="2" s="1"/>
  <c r="CD196" i="2"/>
  <c r="BY197" i="2"/>
  <c r="CA196" i="2"/>
  <c r="CC196" i="2" s="1"/>
  <c r="AN196" i="2"/>
  <c r="AO195" i="2" a="1"/>
  <c r="AO195" i="2" s="1"/>
  <c r="AI197" i="2"/>
  <c r="U197" i="2"/>
  <c r="EC198" i="2"/>
  <c r="EE197" i="2"/>
  <c r="EG197" i="2" s="1"/>
  <c r="EJ197" i="2" l="1"/>
  <c r="EM197" i="2"/>
  <c r="EK198" i="2"/>
  <c r="EL198" i="2"/>
  <c r="DO212" i="2"/>
  <c r="DT211" i="2"/>
  <c r="DU211" i="2" s="1" a="1"/>
  <c r="DU211" i="2" s="1"/>
  <c r="DX211" i="2"/>
  <c r="BQ195" i="2" a="1"/>
  <c r="BQ195" i="2" s="1"/>
  <c r="DF198" i="2"/>
  <c r="DC198" i="2"/>
  <c r="DE198" i="2" s="1"/>
  <c r="DA199" i="2"/>
  <c r="DJ199" i="2" s="1"/>
  <c r="DG197" i="2" a="1"/>
  <c r="DG197" i="2" s="1"/>
  <c r="CS196" i="2" a="1"/>
  <c r="CS196" i="2" s="1"/>
  <c r="CM198" i="2"/>
  <c r="CV197" i="2"/>
  <c r="CR197" i="2"/>
  <c r="CH197" i="2"/>
  <c r="BT196" i="2"/>
  <c r="BK197" i="2"/>
  <c r="BP196" i="2"/>
  <c r="BC195" i="2" a="1"/>
  <c r="BC195" i="2" s="1"/>
  <c r="AW197" i="2"/>
  <c r="BF196" i="2"/>
  <c r="BB196" i="2"/>
  <c r="AR197" i="2"/>
  <c r="Z197" i="2"/>
  <c r="AA197" i="2" s="1" a="1"/>
  <c r="AA197" i="2" s="1"/>
  <c r="AD197" i="2"/>
  <c r="CD197" i="2"/>
  <c r="BY198" i="2"/>
  <c r="CA197" i="2"/>
  <c r="CC197" i="2" s="1"/>
  <c r="CE196" i="2" a="1"/>
  <c r="CE196" i="2" s="1"/>
  <c r="AN197" i="2"/>
  <c r="AO196" i="2" a="1"/>
  <c r="AO196" i="2" s="1"/>
  <c r="AI198" i="2"/>
  <c r="U198" i="2"/>
  <c r="EC199" i="2"/>
  <c r="EE198" i="2"/>
  <c r="EG198" i="2" s="1"/>
  <c r="EJ198" i="2" l="1"/>
  <c r="EK199" i="2"/>
  <c r="EL199" i="2"/>
  <c r="DO213" i="2"/>
  <c r="DT212" i="2"/>
  <c r="DU212" i="2" s="1" a="1"/>
  <c r="DU212" i="2" s="1"/>
  <c r="DX212" i="2"/>
  <c r="EM198" i="2"/>
  <c r="BQ196" i="2" a="1"/>
  <c r="BQ196" i="2" s="1"/>
  <c r="DF199" i="2"/>
  <c r="DA200" i="2"/>
  <c r="DJ200" i="2" s="1"/>
  <c r="DC199" i="2"/>
  <c r="DE199" i="2" s="1"/>
  <c r="DG198" i="2" a="1"/>
  <c r="DG198" i="2" s="1"/>
  <c r="CS197" i="2" a="1"/>
  <c r="CS197" i="2" s="1"/>
  <c r="CM199" i="2"/>
  <c r="CR198" i="2"/>
  <c r="CV198" i="2"/>
  <c r="CH198" i="2"/>
  <c r="BT197" i="2"/>
  <c r="BP197" i="2"/>
  <c r="BK198" i="2"/>
  <c r="BC196" i="2" a="1"/>
  <c r="BC196" i="2" s="1"/>
  <c r="AW198" i="2"/>
  <c r="BF197" i="2"/>
  <c r="BB197" i="2"/>
  <c r="AR198" i="2"/>
  <c r="Z198" i="2"/>
  <c r="AA198" i="2" s="1" a="1"/>
  <c r="AA198" i="2" s="1"/>
  <c r="AD198" i="2"/>
  <c r="CD198" i="2"/>
  <c r="CA198" i="2"/>
  <c r="CC198" i="2" s="1"/>
  <c r="BY199" i="2"/>
  <c r="CE197" i="2" a="1"/>
  <c r="CE197" i="2" s="1"/>
  <c r="AN198" i="2"/>
  <c r="AO197" i="2" a="1"/>
  <c r="AO197" i="2" s="1"/>
  <c r="AI199" i="2"/>
  <c r="U199" i="2"/>
  <c r="EC200" i="2"/>
  <c r="EE199" i="2"/>
  <c r="EG199" i="2" s="1"/>
  <c r="EJ199" i="2" l="1"/>
  <c r="EM199" i="2"/>
  <c r="EL200" i="2"/>
  <c r="EK200" i="2"/>
  <c r="DO214" i="2"/>
  <c r="DT213" i="2"/>
  <c r="DU213" i="2" s="1" a="1"/>
  <c r="DU213" i="2" s="1"/>
  <c r="DX213" i="2"/>
  <c r="BQ197" i="2" a="1"/>
  <c r="BQ197" i="2" s="1"/>
  <c r="DF200" i="2"/>
  <c r="DC200" i="2"/>
  <c r="DE200" i="2" s="1"/>
  <c r="DA201" i="2"/>
  <c r="DJ201" i="2" s="1"/>
  <c r="DG199" i="2" a="1"/>
  <c r="DG199" i="2" s="1"/>
  <c r="CS198" i="2" a="1"/>
  <c r="CS198" i="2" s="1"/>
  <c r="CM200" i="2"/>
  <c r="CV199" i="2"/>
  <c r="CR199" i="2"/>
  <c r="CH199" i="2"/>
  <c r="BT198" i="2"/>
  <c r="BK199" i="2"/>
  <c r="BP198" i="2"/>
  <c r="AW199" i="2"/>
  <c r="BF198" i="2"/>
  <c r="BB198" i="2"/>
  <c r="BC197" i="2" a="1"/>
  <c r="BC197" i="2" s="1"/>
  <c r="AR199" i="2"/>
  <c r="Z199" i="2"/>
  <c r="AA199" i="2" s="1" a="1"/>
  <c r="AA199" i="2" s="1"/>
  <c r="AD199" i="2"/>
  <c r="CE198" i="2" a="1"/>
  <c r="CE198" i="2" s="1"/>
  <c r="CD199" i="2"/>
  <c r="BY200" i="2"/>
  <c r="CA199" i="2"/>
  <c r="CC199" i="2" s="1"/>
  <c r="AN199" i="2"/>
  <c r="AO198" i="2" a="1"/>
  <c r="AO198" i="2" s="1"/>
  <c r="AI200" i="2"/>
  <c r="U200" i="2"/>
  <c r="EC201" i="2"/>
  <c r="EE200" i="2"/>
  <c r="EG200" i="2" s="1"/>
  <c r="EM200" i="2" l="1"/>
  <c r="EJ200" i="2"/>
  <c r="EK201" i="2"/>
  <c r="EL201" i="2"/>
  <c r="DO215" i="2"/>
  <c r="DX214" i="2"/>
  <c r="DT214" i="2"/>
  <c r="DU214" i="2" s="1" a="1"/>
  <c r="DU214" i="2" s="1"/>
  <c r="BQ198" i="2" a="1"/>
  <c r="BQ198" i="2" s="1"/>
  <c r="DF201" i="2"/>
  <c r="DA202" i="2"/>
  <c r="DJ202" i="2" s="1"/>
  <c r="DC201" i="2"/>
  <c r="DE201" i="2" s="1"/>
  <c r="DG200" i="2" a="1"/>
  <c r="DG200" i="2" s="1"/>
  <c r="CM201" i="2"/>
  <c r="CR200" i="2"/>
  <c r="CV200" i="2"/>
  <c r="CS199" i="2" a="1"/>
  <c r="CS199" i="2" s="1"/>
  <c r="CH200" i="2"/>
  <c r="BT199" i="2"/>
  <c r="BK200" i="2"/>
  <c r="BP199" i="2"/>
  <c r="BC198" i="2" a="1"/>
  <c r="BC198" i="2" s="1"/>
  <c r="AW200" i="2"/>
  <c r="BF199" i="2"/>
  <c r="BB199" i="2"/>
  <c r="AR200" i="2"/>
  <c r="Z200" i="2"/>
  <c r="AA200" i="2" s="1" a="1"/>
  <c r="AA200" i="2" s="1"/>
  <c r="AD200" i="2"/>
  <c r="CD200" i="2"/>
  <c r="BY201" i="2"/>
  <c r="CA200" i="2"/>
  <c r="CC200" i="2" s="1"/>
  <c r="CE199" i="2" a="1"/>
  <c r="CE199" i="2" s="1"/>
  <c r="AN200" i="2"/>
  <c r="AO199" i="2" a="1"/>
  <c r="AO199" i="2" s="1"/>
  <c r="AI201" i="2"/>
  <c r="U201" i="2"/>
  <c r="EC202" i="2"/>
  <c r="EE201" i="2"/>
  <c r="EG201" i="2" s="1"/>
  <c r="EJ201" i="2" l="1"/>
  <c r="EM201" i="2"/>
  <c r="EL202" i="2"/>
  <c r="EK202" i="2"/>
  <c r="DO216" i="2"/>
  <c r="DT215" i="2"/>
  <c r="DU215" i="2" s="1" a="1"/>
  <c r="DU215" i="2" s="1"/>
  <c r="DX215" i="2"/>
  <c r="BQ199" i="2" a="1"/>
  <c r="BQ199" i="2" s="1"/>
  <c r="DF202" i="2"/>
  <c r="DA203" i="2"/>
  <c r="DJ203" i="2" s="1"/>
  <c r="DC202" i="2"/>
  <c r="DE202" i="2" s="1"/>
  <c r="DG201" i="2" a="1"/>
  <c r="DG201" i="2" s="1"/>
  <c r="CS200" i="2" a="1"/>
  <c r="CS200" i="2" s="1"/>
  <c r="CM202" i="2"/>
  <c r="CR201" i="2"/>
  <c r="CV201" i="2"/>
  <c r="CH201" i="2"/>
  <c r="BT200" i="2"/>
  <c r="BK201" i="2"/>
  <c r="BP200" i="2"/>
  <c r="AW201" i="2"/>
  <c r="BF200" i="2"/>
  <c r="BB200" i="2"/>
  <c r="BC199" i="2" a="1"/>
  <c r="BC199" i="2" s="1"/>
  <c r="AR201" i="2"/>
  <c r="Z201" i="2"/>
  <c r="AA201" i="2" s="1" a="1"/>
  <c r="AA201" i="2" s="1"/>
  <c r="AD201" i="2"/>
  <c r="CD201" i="2"/>
  <c r="BY202" i="2"/>
  <c r="CA201" i="2"/>
  <c r="CC201" i="2" s="1"/>
  <c r="CE200" i="2" a="1"/>
  <c r="CE200" i="2" s="1"/>
  <c r="AN201" i="2"/>
  <c r="AO200" i="2" a="1"/>
  <c r="AO200" i="2" s="1"/>
  <c r="AI202" i="2"/>
  <c r="U202" i="2"/>
  <c r="EC203" i="2"/>
  <c r="EE202" i="2"/>
  <c r="EG202" i="2" s="1"/>
  <c r="EM202" i="2" l="1"/>
  <c r="EJ202" i="2"/>
  <c r="DO217" i="2"/>
  <c r="DX216" i="2"/>
  <c r="DT216" i="2"/>
  <c r="DU216" i="2" s="1" a="1"/>
  <c r="DU216" i="2" s="1"/>
  <c r="EK203" i="2"/>
  <c r="EL203" i="2"/>
  <c r="BQ200" i="2" a="1"/>
  <c r="BQ200" i="2" s="1"/>
  <c r="DF203" i="2"/>
  <c r="DA204" i="2"/>
  <c r="DJ204" i="2" s="1"/>
  <c r="DC203" i="2"/>
  <c r="DE203" i="2" s="1"/>
  <c r="DG202" i="2" a="1"/>
  <c r="DG202" i="2" s="1"/>
  <c r="CM203" i="2"/>
  <c r="CV202" i="2"/>
  <c r="CR202" i="2"/>
  <c r="CS201" i="2" a="1"/>
  <c r="CS201" i="2" s="1"/>
  <c r="CH202" i="2"/>
  <c r="BT201" i="2"/>
  <c r="BK202" i="2"/>
  <c r="BP201" i="2"/>
  <c r="BC200" i="2" a="1"/>
  <c r="BC200" i="2" s="1"/>
  <c r="AW202" i="2"/>
  <c r="BF201" i="2"/>
  <c r="BB201" i="2"/>
  <c r="AR202" i="2"/>
  <c r="Z202" i="2"/>
  <c r="AA202" i="2" s="1" a="1"/>
  <c r="AA202" i="2" s="1"/>
  <c r="AD202" i="2"/>
  <c r="CD202" i="2"/>
  <c r="BY203" i="2"/>
  <c r="CA202" i="2"/>
  <c r="CC202" i="2" s="1"/>
  <c r="CE201" i="2" a="1"/>
  <c r="CE201" i="2" s="1"/>
  <c r="AN202" i="2"/>
  <c r="AO201" i="2" a="1"/>
  <c r="AO201" i="2" s="1"/>
  <c r="AI203" i="2"/>
  <c r="U203" i="2"/>
  <c r="EC204" i="2"/>
  <c r="EE203" i="2"/>
  <c r="EG203" i="2" s="1"/>
  <c r="EM203" i="2" l="1"/>
  <c r="EK204" i="2"/>
  <c r="EL204" i="2"/>
  <c r="DO218" i="2"/>
  <c r="DX217" i="2"/>
  <c r="DT217" i="2"/>
  <c r="DU217" i="2" s="1" a="1"/>
  <c r="DU217" i="2" s="1"/>
  <c r="EJ203" i="2"/>
  <c r="BQ201" i="2" a="1"/>
  <c r="BQ201" i="2" s="1"/>
  <c r="DF204" i="2"/>
  <c r="DC204" i="2"/>
  <c r="DE204" i="2" s="1"/>
  <c r="DA205" i="2"/>
  <c r="DJ205" i="2" s="1"/>
  <c r="DG203" i="2" a="1"/>
  <c r="DG203" i="2" s="1"/>
  <c r="CS202" i="2" a="1"/>
  <c r="CS202" i="2" s="1"/>
  <c r="CM204" i="2"/>
  <c r="CV203" i="2"/>
  <c r="CR203" i="2"/>
  <c r="CH203" i="2"/>
  <c r="BT202" i="2"/>
  <c r="BK203" i="2"/>
  <c r="BP202" i="2"/>
  <c r="BC201" i="2" a="1"/>
  <c r="BC201" i="2" s="1"/>
  <c r="AW203" i="2"/>
  <c r="BF202" i="2"/>
  <c r="BB202" i="2"/>
  <c r="AR203" i="2"/>
  <c r="Z203" i="2"/>
  <c r="AA203" i="2" s="1" a="1"/>
  <c r="AA203" i="2" s="1"/>
  <c r="AD203" i="2"/>
  <c r="CD203" i="2"/>
  <c r="BY204" i="2"/>
  <c r="CA203" i="2"/>
  <c r="CC203" i="2" s="1"/>
  <c r="CE202" i="2" a="1"/>
  <c r="CE202" i="2" s="1"/>
  <c r="AN203" i="2"/>
  <c r="AO202" i="2" a="1"/>
  <c r="AO202" i="2" s="1"/>
  <c r="AI204" i="2"/>
  <c r="U204" i="2"/>
  <c r="EC205" i="2"/>
  <c r="EE204" i="2"/>
  <c r="EG204" i="2" s="1"/>
  <c r="EJ204" i="2" l="1"/>
  <c r="EK205" i="2"/>
  <c r="EL205" i="2"/>
  <c r="EM204" i="2"/>
  <c r="DO219" i="2"/>
  <c r="DX218" i="2"/>
  <c r="DT218" i="2"/>
  <c r="DU218" i="2" s="1" a="1"/>
  <c r="DU218" i="2" s="1"/>
  <c r="BQ202" i="2" a="1"/>
  <c r="BQ202" i="2" s="1"/>
  <c r="DF205" i="2"/>
  <c r="DA206" i="2"/>
  <c r="DJ206" i="2" s="1"/>
  <c r="DC205" i="2"/>
  <c r="DE205" i="2" s="1"/>
  <c r="DG204" i="2" a="1"/>
  <c r="DG204" i="2" s="1"/>
  <c r="CS203" i="2" a="1"/>
  <c r="CS203" i="2" s="1"/>
  <c r="CM205" i="2"/>
  <c r="CV204" i="2"/>
  <c r="CR204" i="2"/>
  <c r="CH204" i="2"/>
  <c r="BT203" i="2"/>
  <c r="BK204" i="2"/>
  <c r="BP203" i="2"/>
  <c r="BC202" i="2" a="1"/>
  <c r="BC202" i="2" s="1"/>
  <c r="AW204" i="2"/>
  <c r="BF203" i="2"/>
  <c r="BB203" i="2"/>
  <c r="AR204" i="2"/>
  <c r="Z204" i="2"/>
  <c r="AA204" i="2" s="1" a="1"/>
  <c r="AA204" i="2" s="1"/>
  <c r="AD204" i="2"/>
  <c r="CE203" i="2" a="1"/>
  <c r="CE203" i="2" s="1"/>
  <c r="CD204" i="2"/>
  <c r="CA204" i="2"/>
  <c r="CC204" i="2" s="1"/>
  <c r="BY205" i="2"/>
  <c r="AN204" i="2"/>
  <c r="AO203" i="2" a="1"/>
  <c r="AO203" i="2" s="1"/>
  <c r="AI205" i="2"/>
  <c r="U205" i="2"/>
  <c r="EC206" i="2"/>
  <c r="EE205" i="2"/>
  <c r="EG205" i="2" s="1"/>
  <c r="EJ205" i="2" l="1"/>
  <c r="EM205" i="2"/>
  <c r="DO220" i="2"/>
  <c r="DT219" i="2"/>
  <c r="DU219" i="2" s="1" a="1"/>
  <c r="DU219" i="2" s="1"/>
  <c r="DX219" i="2"/>
  <c r="EL206" i="2"/>
  <c r="EK206" i="2"/>
  <c r="BQ203" i="2" a="1"/>
  <c r="BQ203" i="2" s="1"/>
  <c r="DF206" i="2"/>
  <c r="DA207" i="2"/>
  <c r="DJ207" i="2" s="1"/>
  <c r="DC206" i="2"/>
  <c r="DE206" i="2" s="1"/>
  <c r="DG205" i="2" a="1"/>
  <c r="DG205" i="2" s="1"/>
  <c r="CS204" i="2" a="1"/>
  <c r="CS204" i="2" s="1"/>
  <c r="CM206" i="2"/>
  <c r="CV205" i="2"/>
  <c r="CR205" i="2"/>
  <c r="CH205" i="2"/>
  <c r="BT204" i="2"/>
  <c r="BP204" i="2"/>
  <c r="BK205" i="2"/>
  <c r="BC203" i="2" a="1"/>
  <c r="BC203" i="2" s="1"/>
  <c r="AW205" i="2"/>
  <c r="BF204" i="2"/>
  <c r="BB204" i="2"/>
  <c r="AR205" i="2"/>
  <c r="Z205" i="2"/>
  <c r="AA205" i="2" s="1" a="1"/>
  <c r="AA205" i="2" s="1"/>
  <c r="AD205" i="2"/>
  <c r="CD205" i="2"/>
  <c r="BY206" i="2"/>
  <c r="CA205" i="2"/>
  <c r="CC205" i="2" s="1"/>
  <c r="CE204" i="2" a="1"/>
  <c r="CE204" i="2" s="1"/>
  <c r="AN205" i="2"/>
  <c r="AO204" i="2" a="1"/>
  <c r="AO204" i="2" s="1"/>
  <c r="AI206" i="2"/>
  <c r="U206" i="2"/>
  <c r="EC207" i="2"/>
  <c r="EE206" i="2"/>
  <c r="EG206" i="2" s="1"/>
  <c r="EM206" i="2" l="1"/>
  <c r="EJ206" i="2"/>
  <c r="EL207" i="2"/>
  <c r="EK207" i="2"/>
  <c r="DO221" i="2"/>
  <c r="DT220" i="2"/>
  <c r="DU220" i="2" s="1" a="1"/>
  <c r="DU220" i="2" s="1"/>
  <c r="DX220" i="2"/>
  <c r="BQ204" i="2" a="1"/>
  <c r="BQ204" i="2" s="1"/>
  <c r="DF207" i="2"/>
  <c r="DC207" i="2"/>
  <c r="DE207" i="2" s="1"/>
  <c r="DA208" i="2"/>
  <c r="DJ208" i="2" s="1"/>
  <c r="DG206" i="2" a="1"/>
  <c r="DG206" i="2" s="1"/>
  <c r="CS205" i="2" a="1"/>
  <c r="CS205" i="2" s="1"/>
  <c r="CM207" i="2"/>
  <c r="CV206" i="2"/>
  <c r="CR206" i="2"/>
  <c r="CH206" i="2"/>
  <c r="BT205" i="2"/>
  <c r="BP205" i="2"/>
  <c r="BK206" i="2"/>
  <c r="BC204" i="2" a="1"/>
  <c r="BC204" i="2" s="1"/>
  <c r="AW206" i="2"/>
  <c r="BF205" i="2"/>
  <c r="BB205" i="2"/>
  <c r="AR206" i="2"/>
  <c r="Z206" i="2"/>
  <c r="AA206" i="2" s="1" a="1"/>
  <c r="AA206" i="2" s="1"/>
  <c r="AD206" i="2"/>
  <c r="CD206" i="2"/>
  <c r="BY207" i="2"/>
  <c r="CA206" i="2"/>
  <c r="CC206" i="2" s="1"/>
  <c r="CE205" i="2" a="1"/>
  <c r="CE205" i="2" s="1"/>
  <c r="AN206" i="2"/>
  <c r="AO205" i="2" a="1"/>
  <c r="AO205" i="2" s="1"/>
  <c r="AI207" i="2"/>
  <c r="U207" i="2"/>
  <c r="EC208" i="2"/>
  <c r="EE207" i="2"/>
  <c r="EG207" i="2" s="1"/>
  <c r="EM207" i="2" l="1"/>
  <c r="DO222" i="2"/>
  <c r="DX221" i="2"/>
  <c r="DT221" i="2"/>
  <c r="DU221" i="2" s="1" a="1"/>
  <c r="DU221" i="2" s="1"/>
  <c r="EL208" i="2"/>
  <c r="EK208" i="2"/>
  <c r="EJ207" i="2"/>
  <c r="BQ205" i="2" a="1"/>
  <c r="BQ205" i="2" s="1"/>
  <c r="DF208" i="2"/>
  <c r="DA209" i="2"/>
  <c r="DJ209" i="2" s="1"/>
  <c r="DC208" i="2"/>
  <c r="DE208" i="2" s="1"/>
  <c r="DG207" i="2" a="1"/>
  <c r="DG207" i="2" s="1"/>
  <c r="CS206" i="2" a="1"/>
  <c r="CS206" i="2" s="1"/>
  <c r="CM208" i="2"/>
  <c r="CV207" i="2"/>
  <c r="CR207" i="2"/>
  <c r="CH207" i="2"/>
  <c r="BT206" i="2"/>
  <c r="BK207" i="2"/>
  <c r="BP206" i="2"/>
  <c r="AW207" i="2"/>
  <c r="BF206" i="2"/>
  <c r="BB206" i="2"/>
  <c r="BC205" i="2" a="1"/>
  <c r="BC205" i="2" s="1"/>
  <c r="AR207" i="2"/>
  <c r="Z207" i="2"/>
  <c r="AA207" i="2" s="1" a="1"/>
  <c r="AA207" i="2" s="1"/>
  <c r="AD207" i="2"/>
  <c r="CD207" i="2"/>
  <c r="BY208" i="2"/>
  <c r="CA207" i="2"/>
  <c r="CC207" i="2" s="1"/>
  <c r="CE206" i="2" a="1"/>
  <c r="CE206" i="2" s="1"/>
  <c r="AN207" i="2"/>
  <c r="AO206" i="2" a="1"/>
  <c r="AO206" i="2" s="1"/>
  <c r="AI208" i="2"/>
  <c r="U208" i="2"/>
  <c r="EC209" i="2"/>
  <c r="EE208" i="2"/>
  <c r="EG208" i="2" s="1"/>
  <c r="EM208" i="2" l="1"/>
  <c r="EJ208" i="2"/>
  <c r="EL209" i="2"/>
  <c r="EK209" i="2"/>
  <c r="DO223" i="2"/>
  <c r="DT222" i="2"/>
  <c r="DU222" i="2" s="1" a="1"/>
  <c r="DU222" i="2" s="1"/>
  <c r="DX222" i="2"/>
  <c r="BQ206" i="2" a="1"/>
  <c r="BQ206" i="2" s="1"/>
  <c r="DF209" i="2"/>
  <c r="DA210" i="2"/>
  <c r="DJ210" i="2" s="1"/>
  <c r="DC209" i="2"/>
  <c r="DE209" i="2" s="1"/>
  <c r="DG208" i="2" a="1"/>
  <c r="DG208" i="2" s="1"/>
  <c r="CS207" i="2" a="1"/>
  <c r="CS207" i="2" s="1"/>
  <c r="CM209" i="2"/>
  <c r="CV208" i="2"/>
  <c r="CR208" i="2"/>
  <c r="CH208" i="2"/>
  <c r="BT207" i="2"/>
  <c r="BK208" i="2"/>
  <c r="BP207" i="2"/>
  <c r="BC206" i="2" a="1"/>
  <c r="BC206" i="2" s="1"/>
  <c r="AW208" i="2"/>
  <c r="BF207" i="2"/>
  <c r="BB207" i="2"/>
  <c r="AR208" i="2"/>
  <c r="Z208" i="2"/>
  <c r="AA208" i="2" s="1" a="1"/>
  <c r="AA208" i="2" s="1"/>
  <c r="AD208" i="2"/>
  <c r="CE207" i="2" a="1"/>
  <c r="CE207" i="2" s="1"/>
  <c r="CD208" i="2"/>
  <c r="BY209" i="2"/>
  <c r="CA208" i="2"/>
  <c r="CC208" i="2" s="1"/>
  <c r="AN208" i="2"/>
  <c r="AO207" i="2" a="1"/>
  <c r="AO207" i="2" s="1"/>
  <c r="AI209" i="2"/>
  <c r="U209" i="2"/>
  <c r="EC210" i="2"/>
  <c r="EE209" i="2"/>
  <c r="EG209" i="2" s="1"/>
  <c r="EM209" i="2" l="1"/>
  <c r="EL210" i="2"/>
  <c r="EK210" i="2"/>
  <c r="DO224" i="2"/>
  <c r="DX223" i="2"/>
  <c r="DT223" i="2"/>
  <c r="DU223" i="2" s="1" a="1"/>
  <c r="DU223" i="2" s="1"/>
  <c r="EJ209" i="2"/>
  <c r="BQ207" i="2" a="1"/>
  <c r="BQ207" i="2" s="1"/>
  <c r="DF210" i="2"/>
  <c r="DC210" i="2"/>
  <c r="DE210" i="2" s="1"/>
  <c r="DA211" i="2"/>
  <c r="DJ211" i="2" s="1"/>
  <c r="DG209" i="2" a="1"/>
  <c r="DG209" i="2" s="1"/>
  <c r="CM210" i="2"/>
  <c r="CV209" i="2"/>
  <c r="CR209" i="2"/>
  <c r="CS208" i="2" a="1"/>
  <c r="CS208" i="2" s="1"/>
  <c r="CH209" i="2"/>
  <c r="BT208" i="2"/>
  <c r="BK209" i="2"/>
  <c r="BP208" i="2"/>
  <c r="BC207" i="2" a="1"/>
  <c r="BC207" i="2" s="1"/>
  <c r="AW209" i="2"/>
  <c r="BF208" i="2"/>
  <c r="BB208" i="2"/>
  <c r="AR209" i="2"/>
  <c r="Z209" i="2"/>
  <c r="AA209" i="2" s="1" a="1"/>
  <c r="AA209" i="2" s="1"/>
  <c r="AD209" i="2"/>
  <c r="CD209" i="2"/>
  <c r="CA209" i="2"/>
  <c r="CC209" i="2" s="1"/>
  <c r="BY210" i="2"/>
  <c r="CE208" i="2" a="1"/>
  <c r="CE208" i="2" s="1"/>
  <c r="AN209" i="2"/>
  <c r="AO208" i="2" a="1"/>
  <c r="AO208" i="2" s="1"/>
  <c r="AI210" i="2"/>
  <c r="U210" i="2"/>
  <c r="EC211" i="2"/>
  <c r="EE210" i="2"/>
  <c r="EG210" i="2" s="1"/>
  <c r="EJ210" i="2" l="1"/>
  <c r="EM210" i="2"/>
  <c r="DO225" i="2"/>
  <c r="DT224" i="2"/>
  <c r="DU224" i="2" s="1" a="1"/>
  <c r="DU224" i="2" s="1"/>
  <c r="DX224" i="2"/>
  <c r="EL211" i="2"/>
  <c r="EK211" i="2"/>
  <c r="BQ208" i="2" a="1"/>
  <c r="BQ208" i="2" s="1"/>
  <c r="DF211" i="2"/>
  <c r="DA212" i="2"/>
  <c r="DJ212" i="2" s="1"/>
  <c r="DC211" i="2"/>
  <c r="DE211" i="2" s="1"/>
  <c r="DG210" i="2" a="1"/>
  <c r="DG210" i="2" s="1"/>
  <c r="CS209" i="2" a="1"/>
  <c r="CS209" i="2" s="1"/>
  <c r="CM211" i="2"/>
  <c r="CV210" i="2"/>
  <c r="CR210" i="2"/>
  <c r="CH210" i="2"/>
  <c r="BT209" i="2"/>
  <c r="BK210" i="2"/>
  <c r="BP209" i="2"/>
  <c r="AW210" i="2"/>
  <c r="BF209" i="2"/>
  <c r="BB209" i="2"/>
  <c r="BC208" i="2" a="1"/>
  <c r="BC208" i="2" s="1"/>
  <c r="AR210" i="2"/>
  <c r="Z210" i="2"/>
  <c r="AA210" i="2" s="1" a="1"/>
  <c r="AA210" i="2" s="1"/>
  <c r="AD210" i="2"/>
  <c r="CD210" i="2"/>
  <c r="BY211" i="2"/>
  <c r="CA210" i="2"/>
  <c r="CC210" i="2" s="1"/>
  <c r="CE209" i="2" a="1"/>
  <c r="CE209" i="2" s="1"/>
  <c r="AN210" i="2"/>
  <c r="AO209" i="2" a="1"/>
  <c r="AO209" i="2" s="1"/>
  <c r="AI211" i="2"/>
  <c r="U211" i="2"/>
  <c r="EC212" i="2"/>
  <c r="EE211" i="2"/>
  <c r="EG211" i="2" s="1"/>
  <c r="EM211" i="2" l="1"/>
  <c r="EK212" i="2"/>
  <c r="EL212" i="2"/>
  <c r="EJ211" i="2"/>
  <c r="DO226" i="2"/>
  <c r="DT225" i="2"/>
  <c r="DU225" i="2" s="1" a="1"/>
  <c r="DU225" i="2" s="1"/>
  <c r="DX225" i="2"/>
  <c r="BQ209" i="2" a="1"/>
  <c r="BQ209" i="2" s="1"/>
  <c r="DF212" i="2"/>
  <c r="DC212" i="2"/>
  <c r="DE212" i="2" s="1"/>
  <c r="DA213" i="2"/>
  <c r="DJ213" i="2" s="1"/>
  <c r="DG211" i="2" a="1"/>
  <c r="DG211" i="2" s="1"/>
  <c r="CS210" i="2" a="1"/>
  <c r="CS210" i="2" s="1"/>
  <c r="CM212" i="2"/>
  <c r="CR211" i="2"/>
  <c r="CV211" i="2"/>
  <c r="CH211" i="2"/>
  <c r="BT210" i="2"/>
  <c r="BP210" i="2"/>
  <c r="BK211" i="2"/>
  <c r="BC209" i="2" a="1"/>
  <c r="BC209" i="2" s="1"/>
  <c r="AW211" i="2"/>
  <c r="BF210" i="2"/>
  <c r="BB210" i="2"/>
  <c r="AR211" i="2"/>
  <c r="Z211" i="2"/>
  <c r="AA211" i="2" s="1" a="1"/>
  <c r="AA211" i="2" s="1"/>
  <c r="AD211" i="2"/>
  <c r="CE210" i="2" a="1"/>
  <c r="CE210" i="2" s="1"/>
  <c r="CD211" i="2"/>
  <c r="BY212" i="2"/>
  <c r="CA211" i="2"/>
  <c r="CC211" i="2" s="1"/>
  <c r="AN211" i="2"/>
  <c r="AO210" i="2" a="1"/>
  <c r="AO210" i="2" s="1"/>
  <c r="AI212" i="2"/>
  <c r="U212" i="2"/>
  <c r="EC213" i="2"/>
  <c r="EE212" i="2"/>
  <c r="EG212" i="2" s="1"/>
  <c r="EJ212" i="2" l="1"/>
  <c r="EK213" i="2"/>
  <c r="EL213" i="2"/>
  <c r="DO227" i="2"/>
  <c r="DT226" i="2"/>
  <c r="DU226" i="2" s="1" a="1"/>
  <c r="DU226" i="2" s="1"/>
  <c r="DX226" i="2"/>
  <c r="EM212" i="2"/>
  <c r="BQ210" i="2" a="1"/>
  <c r="BQ210" i="2" s="1"/>
  <c r="DF213" i="2"/>
  <c r="DC213" i="2"/>
  <c r="DE213" i="2" s="1"/>
  <c r="DA214" i="2"/>
  <c r="DJ214" i="2" s="1"/>
  <c r="DG212" i="2" a="1"/>
  <c r="DG212" i="2" s="1"/>
  <c r="CS211" i="2" a="1"/>
  <c r="CS211" i="2" s="1"/>
  <c r="CM213" i="2"/>
  <c r="CV212" i="2"/>
  <c r="CR212" i="2"/>
  <c r="CH212" i="2"/>
  <c r="BT211" i="2"/>
  <c r="BP211" i="2"/>
  <c r="BK212" i="2"/>
  <c r="AW212" i="2"/>
  <c r="BF211" i="2"/>
  <c r="BB211" i="2"/>
  <c r="BC210" i="2" a="1"/>
  <c r="BC210" i="2" s="1"/>
  <c r="AR212" i="2"/>
  <c r="Z212" i="2"/>
  <c r="AA212" i="2" s="1" a="1"/>
  <c r="AA212" i="2" s="1"/>
  <c r="AD212" i="2"/>
  <c r="CE211" i="2" a="1"/>
  <c r="CE211" i="2" s="1"/>
  <c r="CD212" i="2"/>
  <c r="BY213" i="2"/>
  <c r="CA212" i="2"/>
  <c r="CC212" i="2" s="1"/>
  <c r="AN212" i="2"/>
  <c r="AO211" i="2" a="1"/>
  <c r="AO211" i="2" s="1"/>
  <c r="AI213" i="2"/>
  <c r="U213" i="2"/>
  <c r="EC214" i="2"/>
  <c r="EE213" i="2"/>
  <c r="EG213" i="2" s="1"/>
  <c r="EJ213" i="2" l="1"/>
  <c r="EM213" i="2"/>
  <c r="EL214" i="2"/>
  <c r="EK214" i="2"/>
  <c r="DO228" i="2"/>
  <c r="DX227" i="2"/>
  <c r="DT227" i="2"/>
  <c r="DU227" i="2" s="1" a="1"/>
  <c r="DU227" i="2" s="1"/>
  <c r="BQ211" i="2" a="1"/>
  <c r="BQ211" i="2" s="1"/>
  <c r="DF214" i="2"/>
  <c r="DC214" i="2"/>
  <c r="DE214" i="2" s="1"/>
  <c r="DA215" i="2"/>
  <c r="DJ215" i="2" s="1"/>
  <c r="DG213" i="2" a="1"/>
  <c r="DG213" i="2" s="1"/>
  <c r="CS212" i="2" a="1"/>
  <c r="CS212" i="2" s="1"/>
  <c r="CM214" i="2"/>
  <c r="CR213" i="2"/>
  <c r="CV213" i="2"/>
  <c r="CH213" i="2"/>
  <c r="BT212" i="2"/>
  <c r="BK213" i="2"/>
  <c r="BP212" i="2"/>
  <c r="BC211" i="2" a="1"/>
  <c r="BC211" i="2" s="1"/>
  <c r="AW213" i="2"/>
  <c r="BF212" i="2"/>
  <c r="BB212" i="2"/>
  <c r="AR213" i="2"/>
  <c r="Z213" i="2"/>
  <c r="AA213" i="2" s="1" a="1"/>
  <c r="AA213" i="2" s="1"/>
  <c r="AD213" i="2"/>
  <c r="CE212" i="2" a="1"/>
  <c r="CE212" i="2" s="1"/>
  <c r="CD213" i="2"/>
  <c r="CA213" i="2"/>
  <c r="CC213" i="2" s="1"/>
  <c r="BY214" i="2"/>
  <c r="AN213" i="2"/>
  <c r="AO212" i="2" a="1"/>
  <c r="AO212" i="2" s="1"/>
  <c r="AI214" i="2"/>
  <c r="U214" i="2"/>
  <c r="EC215" i="2"/>
  <c r="EE214" i="2"/>
  <c r="EG214" i="2" s="1"/>
  <c r="EM214" i="2" l="1"/>
  <c r="EJ214" i="2"/>
  <c r="EL215" i="2"/>
  <c r="EK215" i="2"/>
  <c r="DO229" i="2"/>
  <c r="DX228" i="2"/>
  <c r="DT228" i="2"/>
  <c r="DU228" i="2" s="1" a="1"/>
  <c r="DU228" i="2" s="1"/>
  <c r="BQ212" i="2" a="1"/>
  <c r="BQ212" i="2" s="1"/>
  <c r="DF215" i="2"/>
  <c r="DC215" i="2"/>
  <c r="DE215" i="2" s="1"/>
  <c r="DA216" i="2"/>
  <c r="DJ216" i="2" s="1"/>
  <c r="DG214" i="2" a="1"/>
  <c r="DG214" i="2" s="1"/>
  <c r="CS213" i="2" a="1"/>
  <c r="CS213" i="2" s="1"/>
  <c r="CM215" i="2"/>
  <c r="CR214" i="2"/>
  <c r="CV214" i="2"/>
  <c r="CH214" i="2"/>
  <c r="BT213" i="2"/>
  <c r="BK214" i="2"/>
  <c r="BP213" i="2"/>
  <c r="BC212" i="2" a="1"/>
  <c r="BC212" i="2" s="1"/>
  <c r="AW214" i="2"/>
  <c r="BF213" i="2"/>
  <c r="BB213" i="2"/>
  <c r="AR214" i="2"/>
  <c r="Z214" i="2"/>
  <c r="AA214" i="2" s="1" a="1"/>
  <c r="AA214" i="2" s="1"/>
  <c r="AD214" i="2"/>
  <c r="CD214" i="2"/>
  <c r="BY215" i="2"/>
  <c r="CA214" i="2"/>
  <c r="CC214" i="2" s="1"/>
  <c r="CE213" i="2" a="1"/>
  <c r="CE213" i="2" s="1"/>
  <c r="AN214" i="2"/>
  <c r="AO213" i="2" a="1"/>
  <c r="AO213" i="2" s="1"/>
  <c r="AI215" i="2"/>
  <c r="U215" i="2"/>
  <c r="EC216" i="2"/>
  <c r="EE215" i="2"/>
  <c r="EG215" i="2" s="1"/>
  <c r="EM215" i="2" l="1"/>
  <c r="EJ215" i="2"/>
  <c r="EL216" i="2"/>
  <c r="EK216" i="2"/>
  <c r="DO230" i="2"/>
  <c r="DT229" i="2"/>
  <c r="DU229" i="2" s="1" a="1"/>
  <c r="DU229" i="2" s="1"/>
  <c r="DX229" i="2"/>
  <c r="BQ213" i="2" a="1"/>
  <c r="BQ213" i="2" s="1"/>
  <c r="DF216" i="2"/>
  <c r="DA217" i="2"/>
  <c r="DJ217" i="2" s="1"/>
  <c r="DC216" i="2"/>
  <c r="DE216" i="2" s="1"/>
  <c r="DG215" i="2" a="1"/>
  <c r="DG215" i="2" s="1"/>
  <c r="CS214" i="2" a="1"/>
  <c r="CS214" i="2" s="1"/>
  <c r="CM216" i="2"/>
  <c r="CR215" i="2"/>
  <c r="CV215" i="2"/>
  <c r="CH215" i="2"/>
  <c r="BT214" i="2"/>
  <c r="BK215" i="2"/>
  <c r="BP214" i="2"/>
  <c r="AW215" i="2"/>
  <c r="BF214" i="2"/>
  <c r="BB214" i="2"/>
  <c r="BC213" i="2" a="1"/>
  <c r="BC213" i="2" s="1"/>
  <c r="AR215" i="2"/>
  <c r="Z215" i="2"/>
  <c r="AA215" i="2" s="1" a="1"/>
  <c r="AA215" i="2" s="1"/>
  <c r="AD215" i="2"/>
  <c r="CD215" i="2"/>
  <c r="CA215" i="2"/>
  <c r="CC215" i="2" s="1"/>
  <c r="BY216" i="2"/>
  <c r="CE214" i="2" a="1"/>
  <c r="CE214" i="2" s="1"/>
  <c r="AN215" i="2"/>
  <c r="AO214" i="2" a="1"/>
  <c r="AO214" i="2" s="1"/>
  <c r="AI216" i="2"/>
  <c r="U216" i="2"/>
  <c r="EC217" i="2"/>
  <c r="EE216" i="2"/>
  <c r="EG216" i="2" s="1"/>
  <c r="EJ216" i="2" l="1"/>
  <c r="EM216" i="2"/>
  <c r="EK217" i="2"/>
  <c r="EL217" i="2"/>
  <c r="DO231" i="2"/>
  <c r="DX230" i="2"/>
  <c r="DT230" i="2"/>
  <c r="DU230" i="2" s="1" a="1"/>
  <c r="DU230" i="2" s="1"/>
  <c r="BQ214" i="2" a="1"/>
  <c r="BQ214" i="2" s="1"/>
  <c r="DF217" i="2"/>
  <c r="DC217" i="2"/>
  <c r="DE217" i="2" s="1"/>
  <c r="DA218" i="2"/>
  <c r="DJ218" i="2" s="1"/>
  <c r="DG216" i="2" a="1"/>
  <c r="DG216" i="2" s="1"/>
  <c r="CS215" i="2" a="1"/>
  <c r="CS215" i="2" s="1"/>
  <c r="CM217" i="2"/>
  <c r="CR216" i="2"/>
  <c r="CV216" i="2"/>
  <c r="CH216" i="2"/>
  <c r="BT215" i="2"/>
  <c r="BK216" i="2"/>
  <c r="BP215" i="2"/>
  <c r="BC214" i="2" a="1"/>
  <c r="BC214" i="2" s="1"/>
  <c r="AW216" i="2"/>
  <c r="BF215" i="2"/>
  <c r="BB215" i="2"/>
  <c r="AR216" i="2"/>
  <c r="Z216" i="2"/>
  <c r="AA216" i="2" s="1" a="1"/>
  <c r="AA216" i="2" s="1"/>
  <c r="AD216" i="2"/>
  <c r="CD216" i="2"/>
  <c r="BY217" i="2"/>
  <c r="CA216" i="2"/>
  <c r="CC216" i="2" s="1"/>
  <c r="CE215" i="2" a="1"/>
  <c r="CE215" i="2" s="1"/>
  <c r="AN216" i="2"/>
  <c r="AO215" i="2" a="1"/>
  <c r="AO215" i="2" s="1"/>
  <c r="AI217" i="2"/>
  <c r="U217" i="2"/>
  <c r="EC218" i="2"/>
  <c r="EE217" i="2"/>
  <c r="EG217" i="2" s="1"/>
  <c r="DO232" i="2" l="1"/>
  <c r="DX231" i="2"/>
  <c r="DT231" i="2"/>
  <c r="DU231" i="2" s="1" a="1"/>
  <c r="DU231" i="2" s="1"/>
  <c r="EK218" i="2"/>
  <c r="EL218" i="2"/>
  <c r="EM217" i="2"/>
  <c r="EJ217" i="2"/>
  <c r="BQ215" i="2" a="1"/>
  <c r="BQ215" i="2" s="1"/>
  <c r="DF218" i="2"/>
  <c r="DA219" i="2"/>
  <c r="DJ219" i="2" s="1"/>
  <c r="DC218" i="2"/>
  <c r="DE218" i="2" s="1"/>
  <c r="DG217" i="2" a="1"/>
  <c r="DG217" i="2" s="1"/>
  <c r="CS216" i="2" a="1"/>
  <c r="CS216" i="2" s="1"/>
  <c r="CM218" i="2"/>
  <c r="CV217" i="2"/>
  <c r="CR217" i="2"/>
  <c r="CH217" i="2"/>
  <c r="BT216" i="2"/>
  <c r="BK217" i="2"/>
  <c r="BP216" i="2"/>
  <c r="BC215" i="2" a="1"/>
  <c r="BC215" i="2" s="1"/>
  <c r="AW217" i="2"/>
  <c r="BF216" i="2"/>
  <c r="BB216" i="2"/>
  <c r="AR217" i="2"/>
  <c r="Z217" i="2"/>
  <c r="AA217" i="2" s="1" a="1"/>
  <c r="AA217" i="2" s="1"/>
  <c r="AD217" i="2"/>
  <c r="CD217" i="2"/>
  <c r="CA217" i="2"/>
  <c r="CC217" i="2" s="1"/>
  <c r="BY218" i="2"/>
  <c r="CE216" i="2" a="1"/>
  <c r="CE216" i="2" s="1"/>
  <c r="AN217" i="2"/>
  <c r="AO216" i="2" a="1"/>
  <c r="AO216" i="2" s="1"/>
  <c r="AI218" i="2"/>
  <c r="U218" i="2"/>
  <c r="EC219" i="2"/>
  <c r="EE218" i="2"/>
  <c r="EG218" i="2" s="1"/>
  <c r="EJ218" i="2" l="1"/>
  <c r="EK219" i="2"/>
  <c r="EL219" i="2"/>
  <c r="EM218" i="2"/>
  <c r="DO233" i="2"/>
  <c r="DX232" i="2"/>
  <c r="DT232" i="2"/>
  <c r="DU232" i="2" s="1" a="1"/>
  <c r="DU232" i="2" s="1"/>
  <c r="BQ216" i="2" a="1"/>
  <c r="BQ216" i="2" s="1"/>
  <c r="DF219" i="2"/>
  <c r="DA220" i="2"/>
  <c r="DJ220" i="2" s="1"/>
  <c r="DC219" i="2"/>
  <c r="DE219" i="2" s="1"/>
  <c r="DG218" i="2" a="1"/>
  <c r="DG218" i="2" s="1"/>
  <c r="CS217" i="2" a="1"/>
  <c r="CS217" i="2" s="1"/>
  <c r="CM219" i="2"/>
  <c r="CV218" i="2"/>
  <c r="CR218" i="2"/>
  <c r="CH218" i="2"/>
  <c r="BT217" i="2"/>
  <c r="BK218" i="2"/>
  <c r="BP217" i="2"/>
  <c r="AW218" i="2"/>
  <c r="BF217" i="2"/>
  <c r="BB217" i="2"/>
  <c r="BC216" i="2" a="1"/>
  <c r="BC216" i="2" s="1"/>
  <c r="AR218" i="2"/>
  <c r="Z218" i="2"/>
  <c r="AA218" i="2" s="1" a="1"/>
  <c r="AA218" i="2" s="1"/>
  <c r="AD218" i="2"/>
  <c r="CD218" i="2"/>
  <c r="BY219" i="2"/>
  <c r="CA218" i="2"/>
  <c r="CC218" i="2" s="1"/>
  <c r="CE217" i="2" a="1"/>
  <c r="CE217" i="2" s="1"/>
  <c r="AN218" i="2"/>
  <c r="AO217" i="2" a="1"/>
  <c r="AO217" i="2" s="1"/>
  <c r="AI219" i="2"/>
  <c r="U219" i="2"/>
  <c r="EC220" i="2"/>
  <c r="EE219" i="2"/>
  <c r="EG219" i="2" s="1"/>
  <c r="EM219" i="2" l="1"/>
  <c r="EJ219" i="2"/>
  <c r="EL220" i="2"/>
  <c r="EK220" i="2"/>
  <c r="DO234" i="2"/>
  <c r="DT233" i="2"/>
  <c r="DU233" i="2" s="1" a="1"/>
  <c r="DU233" i="2" s="1"/>
  <c r="DX233" i="2"/>
  <c r="BQ217" i="2" a="1"/>
  <c r="BQ217" i="2" s="1"/>
  <c r="DF220" i="2"/>
  <c r="DA221" i="2"/>
  <c r="DJ221" i="2" s="1"/>
  <c r="DC220" i="2"/>
  <c r="DE220" i="2" s="1"/>
  <c r="DG219" i="2" a="1"/>
  <c r="DG219" i="2" s="1"/>
  <c r="CS218" i="2" a="1"/>
  <c r="CS218" i="2" s="1"/>
  <c r="CM220" i="2"/>
  <c r="CV219" i="2"/>
  <c r="CR219" i="2"/>
  <c r="CH219" i="2"/>
  <c r="BT218" i="2"/>
  <c r="BK219" i="2"/>
  <c r="BP218" i="2"/>
  <c r="BC217" i="2" a="1"/>
  <c r="BC217" i="2" s="1"/>
  <c r="AW219" i="2"/>
  <c r="BF218" i="2"/>
  <c r="BB218" i="2"/>
  <c r="AR219" i="2"/>
  <c r="Z219" i="2"/>
  <c r="AA219" i="2" s="1" a="1"/>
  <c r="AA219" i="2" s="1"/>
  <c r="AD219" i="2"/>
  <c r="CD219" i="2"/>
  <c r="BY220" i="2"/>
  <c r="CA219" i="2"/>
  <c r="CC219" i="2" s="1"/>
  <c r="CE218" i="2" a="1"/>
  <c r="CE218" i="2" s="1"/>
  <c r="AN219" i="2"/>
  <c r="AO218" i="2" a="1"/>
  <c r="AO218" i="2" s="1"/>
  <c r="AI220" i="2"/>
  <c r="U220" i="2"/>
  <c r="EC221" i="2"/>
  <c r="EE220" i="2"/>
  <c r="EG220" i="2" s="1"/>
  <c r="EM220" i="2" l="1"/>
  <c r="DO235" i="2"/>
  <c r="DT234" i="2"/>
  <c r="DU234" i="2" s="1" a="1"/>
  <c r="DU234" i="2" s="1"/>
  <c r="DX234" i="2"/>
  <c r="EL221" i="2"/>
  <c r="EK221" i="2"/>
  <c r="EJ220" i="2"/>
  <c r="BQ218" i="2" a="1"/>
  <c r="BQ218" i="2" s="1"/>
  <c r="DF221" i="2"/>
  <c r="DA222" i="2"/>
  <c r="DJ222" i="2" s="1"/>
  <c r="DC221" i="2"/>
  <c r="DE221" i="2" s="1"/>
  <c r="DG220" i="2" a="1"/>
  <c r="DG220" i="2" s="1"/>
  <c r="CS219" i="2" a="1"/>
  <c r="CS219" i="2" s="1"/>
  <c r="CM221" i="2"/>
  <c r="CV220" i="2"/>
  <c r="CR220" i="2"/>
  <c r="CH220" i="2"/>
  <c r="BT219" i="2"/>
  <c r="BK220" i="2"/>
  <c r="BP219" i="2"/>
  <c r="BC218" i="2" a="1"/>
  <c r="BC218" i="2" s="1"/>
  <c r="AW220" i="2"/>
  <c r="BF219" i="2"/>
  <c r="BB219" i="2"/>
  <c r="AR220" i="2"/>
  <c r="Z220" i="2"/>
  <c r="AA220" i="2" s="1" a="1"/>
  <c r="AA220" i="2" s="1"/>
  <c r="AD220" i="2"/>
  <c r="CD220" i="2"/>
  <c r="CA220" i="2"/>
  <c r="CC220" i="2" s="1"/>
  <c r="BY221" i="2"/>
  <c r="CE219" i="2" a="1"/>
  <c r="CE219" i="2" s="1"/>
  <c r="AN220" i="2"/>
  <c r="AO219" i="2" a="1"/>
  <c r="AO219" i="2" s="1"/>
  <c r="AI221" i="2"/>
  <c r="U221" i="2"/>
  <c r="EC222" i="2"/>
  <c r="EE221" i="2"/>
  <c r="EG221" i="2" s="1"/>
  <c r="EJ221" i="2" l="1"/>
  <c r="EL222" i="2"/>
  <c r="EK222" i="2"/>
  <c r="EM221" i="2"/>
  <c r="DO236" i="2"/>
  <c r="DX235" i="2"/>
  <c r="DT235" i="2"/>
  <c r="DU235" i="2" s="1" a="1"/>
  <c r="DU235" i="2" s="1"/>
  <c r="BQ219" i="2" a="1"/>
  <c r="BQ219" i="2" s="1"/>
  <c r="DF222" i="2"/>
  <c r="DA223" i="2"/>
  <c r="DJ223" i="2" s="1"/>
  <c r="DC222" i="2"/>
  <c r="DE222" i="2" s="1"/>
  <c r="DG221" i="2" a="1"/>
  <c r="DG221" i="2" s="1"/>
  <c r="CS220" i="2" a="1"/>
  <c r="CS220" i="2" s="1"/>
  <c r="CM222" i="2"/>
  <c r="CV221" i="2"/>
  <c r="CR221" i="2"/>
  <c r="CH221" i="2"/>
  <c r="BT220" i="2"/>
  <c r="BK221" i="2"/>
  <c r="BP220" i="2"/>
  <c r="AW221" i="2"/>
  <c r="BF220" i="2"/>
  <c r="BB220" i="2"/>
  <c r="BC219" i="2" a="1"/>
  <c r="BC219" i="2" s="1"/>
  <c r="AR221" i="2"/>
  <c r="Z221" i="2"/>
  <c r="AA221" i="2" s="1" a="1"/>
  <c r="AA221" i="2" s="1"/>
  <c r="AD221" i="2"/>
  <c r="CE220" i="2" a="1"/>
  <c r="CE220" i="2" s="1"/>
  <c r="CD221" i="2"/>
  <c r="BY222" i="2"/>
  <c r="CA221" i="2"/>
  <c r="CC221" i="2" s="1"/>
  <c r="AN221" i="2"/>
  <c r="AO220" i="2" a="1"/>
  <c r="AO220" i="2" s="1"/>
  <c r="AI222" i="2"/>
  <c r="U222" i="2"/>
  <c r="EC223" i="2"/>
  <c r="EE222" i="2"/>
  <c r="EG222" i="2" s="1"/>
  <c r="EJ222" i="2" l="1"/>
  <c r="EM222" i="2"/>
  <c r="EK223" i="2"/>
  <c r="EL223" i="2"/>
  <c r="DO237" i="2"/>
  <c r="DT236" i="2"/>
  <c r="DU236" i="2" s="1" a="1"/>
  <c r="DU236" i="2" s="1"/>
  <c r="DX236" i="2"/>
  <c r="BQ220" i="2" a="1"/>
  <c r="BQ220" i="2" s="1"/>
  <c r="DF223" i="2"/>
  <c r="DA224" i="2"/>
  <c r="DJ224" i="2" s="1"/>
  <c r="DC223" i="2"/>
  <c r="DE223" i="2" s="1"/>
  <c r="DG222" i="2" a="1"/>
  <c r="DG222" i="2" s="1"/>
  <c r="CM223" i="2"/>
  <c r="CV222" i="2"/>
  <c r="CR222" i="2"/>
  <c r="CS221" i="2" a="1"/>
  <c r="CS221" i="2" s="1"/>
  <c r="CH222" i="2"/>
  <c r="BT221" i="2"/>
  <c r="BP221" i="2"/>
  <c r="BK222" i="2"/>
  <c r="BC220" i="2" a="1"/>
  <c r="BC220" i="2" s="1"/>
  <c r="AW222" i="2"/>
  <c r="BF221" i="2"/>
  <c r="BB221" i="2"/>
  <c r="AR222" i="2"/>
  <c r="Z222" i="2"/>
  <c r="AA222" i="2" s="1" a="1"/>
  <c r="AA222" i="2" s="1"/>
  <c r="AD222" i="2"/>
  <c r="CE221" i="2" a="1"/>
  <c r="CE221" i="2" s="1"/>
  <c r="CD222" i="2"/>
  <c r="BY223" i="2"/>
  <c r="CA222" i="2"/>
  <c r="CC222" i="2" s="1"/>
  <c r="AN222" i="2"/>
  <c r="AO221" i="2" a="1"/>
  <c r="AO221" i="2" s="1"/>
  <c r="AI223" i="2"/>
  <c r="U223" i="2"/>
  <c r="EC224" i="2"/>
  <c r="EE223" i="2"/>
  <c r="EG223" i="2" s="1"/>
  <c r="EJ223" i="2" l="1"/>
  <c r="EM223" i="2"/>
  <c r="EK224" i="2"/>
  <c r="EL224" i="2"/>
  <c r="DO238" i="2"/>
  <c r="DT237" i="2"/>
  <c r="DU237" i="2" s="1" a="1"/>
  <c r="DU237" i="2" s="1"/>
  <c r="DX237" i="2"/>
  <c r="BQ221" i="2" a="1"/>
  <c r="BQ221" i="2" s="1"/>
  <c r="DF224" i="2"/>
  <c r="DA225" i="2"/>
  <c r="DJ225" i="2" s="1"/>
  <c r="DC224" i="2"/>
  <c r="DE224" i="2" s="1"/>
  <c r="DG223" i="2" a="1"/>
  <c r="DG223" i="2" s="1"/>
  <c r="CS222" i="2" a="1"/>
  <c r="CS222" i="2" s="1"/>
  <c r="CM224" i="2"/>
  <c r="CV223" i="2"/>
  <c r="CR223" i="2"/>
  <c r="CH223" i="2"/>
  <c r="BT222" i="2"/>
  <c r="BP222" i="2"/>
  <c r="BK223" i="2"/>
  <c r="BC221" i="2" a="1"/>
  <c r="BC221" i="2" s="1"/>
  <c r="AW223" i="2"/>
  <c r="BF222" i="2"/>
  <c r="BB222" i="2"/>
  <c r="AR223" i="2"/>
  <c r="Z223" i="2"/>
  <c r="AA223" i="2" s="1" a="1"/>
  <c r="AA223" i="2" s="1"/>
  <c r="AD223" i="2"/>
  <c r="CD223" i="2"/>
  <c r="CA223" i="2"/>
  <c r="CC223" i="2" s="1"/>
  <c r="BY224" i="2"/>
  <c r="CE222" i="2" a="1"/>
  <c r="CE222" i="2" s="1"/>
  <c r="AN223" i="2"/>
  <c r="AO222" i="2" a="1"/>
  <c r="AO222" i="2" s="1"/>
  <c r="AI224" i="2"/>
  <c r="U224" i="2"/>
  <c r="EC225" i="2"/>
  <c r="EE224" i="2"/>
  <c r="EG224" i="2" s="1"/>
  <c r="EJ224" i="2" l="1"/>
  <c r="EM224" i="2"/>
  <c r="EL225" i="2"/>
  <c r="EK225" i="2"/>
  <c r="DO239" i="2"/>
  <c r="DT238" i="2"/>
  <c r="DU238" i="2" s="1" a="1"/>
  <c r="DU238" i="2" s="1"/>
  <c r="DX238" i="2"/>
  <c r="BQ222" i="2" a="1"/>
  <c r="BQ222" i="2" s="1"/>
  <c r="DF225" i="2"/>
  <c r="DC225" i="2"/>
  <c r="DE225" i="2" s="1"/>
  <c r="DA226" i="2"/>
  <c r="DJ226" i="2" s="1"/>
  <c r="DG224" i="2" a="1"/>
  <c r="DG224" i="2" s="1"/>
  <c r="CM225" i="2"/>
  <c r="CV224" i="2"/>
  <c r="CR224" i="2"/>
  <c r="CS223" i="2" a="1"/>
  <c r="CS223" i="2" s="1"/>
  <c r="CH224" i="2"/>
  <c r="BT223" i="2"/>
  <c r="BP223" i="2"/>
  <c r="BK224" i="2"/>
  <c r="BC222" i="2" a="1"/>
  <c r="BC222" i="2" s="1"/>
  <c r="AW224" i="2"/>
  <c r="BF223" i="2"/>
  <c r="BB223" i="2"/>
  <c r="AR224" i="2"/>
  <c r="Z224" i="2"/>
  <c r="AA224" i="2" s="1" a="1"/>
  <c r="AA224" i="2" s="1"/>
  <c r="AD224" i="2"/>
  <c r="CE223" i="2" a="1"/>
  <c r="CE223" i="2" s="1"/>
  <c r="CD224" i="2"/>
  <c r="BY225" i="2"/>
  <c r="CA224" i="2"/>
  <c r="CC224" i="2" s="1"/>
  <c r="AN224" i="2"/>
  <c r="AO223" i="2" a="1"/>
  <c r="AO223" i="2" s="1"/>
  <c r="AI225" i="2"/>
  <c r="U225" i="2"/>
  <c r="EC226" i="2"/>
  <c r="EE225" i="2"/>
  <c r="EG225" i="2" s="1"/>
  <c r="EM225" i="2" l="1"/>
  <c r="EL226" i="2"/>
  <c r="EK226" i="2"/>
  <c r="DO240" i="2"/>
  <c r="DT239" i="2"/>
  <c r="DU239" i="2" s="1" a="1"/>
  <c r="DU239" i="2" s="1"/>
  <c r="DX239" i="2"/>
  <c r="EJ225" i="2"/>
  <c r="BQ223" i="2" a="1"/>
  <c r="BQ223" i="2" s="1"/>
  <c r="DF226" i="2"/>
  <c r="DC226" i="2"/>
  <c r="DE226" i="2" s="1"/>
  <c r="DA227" i="2"/>
  <c r="DJ227" i="2" s="1"/>
  <c r="DG225" i="2" a="1"/>
  <c r="DG225" i="2" s="1"/>
  <c r="CS224" i="2" a="1"/>
  <c r="CS224" i="2" s="1"/>
  <c r="CM226" i="2"/>
  <c r="CV225" i="2"/>
  <c r="CR225" i="2"/>
  <c r="CH225" i="2"/>
  <c r="BT224" i="2"/>
  <c r="BP224" i="2"/>
  <c r="BK225" i="2"/>
  <c r="AW225" i="2"/>
  <c r="BF224" i="2"/>
  <c r="BB224" i="2"/>
  <c r="BC223" i="2" a="1"/>
  <c r="BC223" i="2" s="1"/>
  <c r="AR225" i="2"/>
  <c r="Z225" i="2"/>
  <c r="AA225" i="2" s="1" a="1"/>
  <c r="AA225" i="2" s="1"/>
  <c r="AD225" i="2"/>
  <c r="CD225" i="2"/>
  <c r="BY226" i="2"/>
  <c r="CA225" i="2"/>
  <c r="CC225" i="2" s="1"/>
  <c r="CE224" i="2" a="1"/>
  <c r="CE224" i="2" s="1"/>
  <c r="AN225" i="2"/>
  <c r="AO224" i="2" a="1"/>
  <c r="AO224" i="2" s="1"/>
  <c r="AI226" i="2"/>
  <c r="U226" i="2"/>
  <c r="EC227" i="2"/>
  <c r="EE226" i="2"/>
  <c r="EG226" i="2" s="1"/>
  <c r="EM226" i="2" l="1"/>
  <c r="EJ226" i="2"/>
  <c r="DO241" i="2"/>
  <c r="DT240" i="2"/>
  <c r="DU240" i="2" s="1" a="1"/>
  <c r="DU240" i="2" s="1"/>
  <c r="DX240" i="2"/>
  <c r="EL227" i="2"/>
  <c r="EK227" i="2"/>
  <c r="BQ224" i="2" a="1"/>
  <c r="BQ224" i="2" s="1"/>
  <c r="DF227" i="2"/>
  <c r="DC227" i="2"/>
  <c r="DE227" i="2" s="1"/>
  <c r="DA228" i="2"/>
  <c r="DJ228" i="2" s="1"/>
  <c r="DG226" i="2" a="1"/>
  <c r="DG226" i="2" s="1"/>
  <c r="CM227" i="2"/>
  <c r="CR226" i="2"/>
  <c r="CV226" i="2"/>
  <c r="CS225" i="2" a="1"/>
  <c r="CS225" i="2" s="1"/>
  <c r="CH226" i="2"/>
  <c r="BT225" i="2"/>
  <c r="BK226" i="2"/>
  <c r="BP225" i="2"/>
  <c r="BC224" i="2" a="1"/>
  <c r="BC224" i="2" s="1"/>
  <c r="AW226" i="2"/>
  <c r="BF225" i="2"/>
  <c r="BB225" i="2"/>
  <c r="AR226" i="2"/>
  <c r="Z226" i="2"/>
  <c r="AA226" i="2" s="1" a="1"/>
  <c r="AA226" i="2" s="1"/>
  <c r="AD226" i="2"/>
  <c r="CD226" i="2"/>
  <c r="BY227" i="2"/>
  <c r="CA226" i="2"/>
  <c r="CC226" i="2" s="1"/>
  <c r="CE225" i="2" a="1"/>
  <c r="CE225" i="2" s="1"/>
  <c r="AN226" i="2"/>
  <c r="AO225" i="2" a="1"/>
  <c r="AO225" i="2" s="1"/>
  <c r="AI227" i="2"/>
  <c r="U227" i="2"/>
  <c r="EC228" i="2"/>
  <c r="EE227" i="2"/>
  <c r="EG227" i="2" s="1"/>
  <c r="EM227" i="2" l="1"/>
  <c r="EJ227" i="2"/>
  <c r="EL228" i="2"/>
  <c r="EK228" i="2"/>
  <c r="DO242" i="2"/>
  <c r="DT241" i="2"/>
  <c r="DU241" i="2" s="1" a="1"/>
  <c r="DU241" i="2" s="1"/>
  <c r="DX241" i="2"/>
  <c r="BQ225" i="2" a="1"/>
  <c r="BQ225" i="2" s="1"/>
  <c r="DF228" i="2"/>
  <c r="DA229" i="2"/>
  <c r="DJ229" i="2" s="1"/>
  <c r="DC228" i="2"/>
  <c r="DE228" i="2" s="1"/>
  <c r="DG227" i="2" a="1"/>
  <c r="DG227" i="2" s="1"/>
  <c r="CS226" i="2" a="1"/>
  <c r="CS226" i="2" s="1"/>
  <c r="CM228" i="2"/>
  <c r="CV227" i="2"/>
  <c r="CR227" i="2"/>
  <c r="CH227" i="2"/>
  <c r="BT226" i="2"/>
  <c r="BK227" i="2"/>
  <c r="BP226" i="2"/>
  <c r="BC225" i="2" a="1"/>
  <c r="BC225" i="2" s="1"/>
  <c r="AW227" i="2"/>
  <c r="BF226" i="2"/>
  <c r="BB226" i="2"/>
  <c r="AR227" i="2"/>
  <c r="Z227" i="2"/>
  <c r="AA227" i="2" s="1" a="1"/>
  <c r="AA227" i="2" s="1"/>
  <c r="AD227" i="2"/>
  <c r="CE226" i="2" a="1"/>
  <c r="CE226" i="2" s="1"/>
  <c r="CD227" i="2"/>
  <c r="BY228" i="2"/>
  <c r="CA227" i="2"/>
  <c r="CC227" i="2" s="1"/>
  <c r="AN227" i="2"/>
  <c r="AO226" i="2" a="1"/>
  <c r="AO226" i="2" s="1"/>
  <c r="AI228" i="2"/>
  <c r="U228" i="2"/>
  <c r="EC229" i="2"/>
  <c r="EE228" i="2"/>
  <c r="EG228" i="2" s="1"/>
  <c r="EM228" i="2" l="1"/>
  <c r="EJ228" i="2"/>
  <c r="DO243" i="2"/>
  <c r="DX242" i="2"/>
  <c r="DT242" i="2"/>
  <c r="DU242" i="2" s="1" a="1"/>
  <c r="DU242" i="2" s="1"/>
  <c r="EL229" i="2"/>
  <c r="EK229" i="2"/>
  <c r="EJ229" i="2" s="1"/>
  <c r="BQ226" i="2" a="1"/>
  <c r="BQ226" i="2" s="1"/>
  <c r="DF229" i="2"/>
  <c r="DA230" i="2"/>
  <c r="DJ230" i="2" s="1"/>
  <c r="DC229" i="2"/>
  <c r="DE229" i="2" s="1"/>
  <c r="DG228" i="2" a="1"/>
  <c r="DG228" i="2" s="1"/>
  <c r="CS227" i="2" a="1"/>
  <c r="CS227" i="2" s="1"/>
  <c r="CM229" i="2"/>
  <c r="CR228" i="2"/>
  <c r="CV228" i="2"/>
  <c r="CH228" i="2"/>
  <c r="BT227" i="2"/>
  <c r="BK228" i="2"/>
  <c r="BP227" i="2"/>
  <c r="BC226" i="2" a="1"/>
  <c r="BC226" i="2" s="1"/>
  <c r="AW228" i="2"/>
  <c r="BF227" i="2"/>
  <c r="BB227" i="2"/>
  <c r="AR228" i="2"/>
  <c r="Z228" i="2"/>
  <c r="AA228" i="2" s="1" a="1"/>
  <c r="AA228" i="2" s="1"/>
  <c r="AD228" i="2"/>
  <c r="CD228" i="2"/>
  <c r="BY229" i="2"/>
  <c r="CA228" i="2"/>
  <c r="CC228" i="2" s="1"/>
  <c r="CE227" i="2" a="1"/>
  <c r="CE227" i="2" s="1"/>
  <c r="AN228" i="2"/>
  <c r="AO227" i="2" a="1"/>
  <c r="AO227" i="2" s="1"/>
  <c r="AI229" i="2"/>
  <c r="U229" i="2"/>
  <c r="EE229" i="2"/>
  <c r="EG229" i="2" s="1"/>
  <c r="EC230" i="2"/>
  <c r="EM229" i="2" l="1"/>
  <c r="EL230" i="2"/>
  <c r="EK230" i="2"/>
  <c r="DO244" i="2"/>
  <c r="DT243" i="2"/>
  <c r="DU243" i="2" s="1" a="1"/>
  <c r="DU243" i="2" s="1"/>
  <c r="DX243" i="2"/>
  <c r="BQ227" i="2" a="1"/>
  <c r="BQ227" i="2" s="1"/>
  <c r="DF230" i="2"/>
  <c r="DA231" i="2"/>
  <c r="DJ231" i="2" s="1"/>
  <c r="DC230" i="2"/>
  <c r="DE230" i="2" s="1"/>
  <c r="DG229" i="2" a="1"/>
  <c r="DG229" i="2" s="1"/>
  <c r="CS228" i="2" a="1"/>
  <c r="CS228" i="2" s="1"/>
  <c r="CM230" i="2"/>
  <c r="CR229" i="2"/>
  <c r="CV229" i="2"/>
  <c r="CH229" i="2"/>
  <c r="BT228" i="2"/>
  <c r="BK229" i="2"/>
  <c r="BP228" i="2"/>
  <c r="BC227" i="2" a="1"/>
  <c r="BC227" i="2" s="1"/>
  <c r="AW229" i="2"/>
  <c r="BF228" i="2"/>
  <c r="BB228" i="2"/>
  <c r="AR229" i="2"/>
  <c r="Z229" i="2"/>
  <c r="AA229" i="2" s="1" a="1"/>
  <c r="AA229" i="2" s="1"/>
  <c r="AD229" i="2"/>
  <c r="CE228" i="2" a="1"/>
  <c r="CE228" i="2" s="1"/>
  <c r="CD229" i="2"/>
  <c r="BY230" i="2"/>
  <c r="CA229" i="2"/>
  <c r="CC229" i="2" s="1"/>
  <c r="AN229" i="2"/>
  <c r="AO228" i="2" a="1"/>
  <c r="AO228" i="2" s="1"/>
  <c r="AI230" i="2"/>
  <c r="U230" i="2"/>
  <c r="EC231" i="2"/>
  <c r="EE230" i="2"/>
  <c r="EG230" i="2" s="1"/>
  <c r="EM230" i="2" l="1"/>
  <c r="EJ230" i="2"/>
  <c r="EK231" i="2"/>
  <c r="EL231" i="2"/>
  <c r="DO245" i="2"/>
  <c r="DX244" i="2"/>
  <c r="DT244" i="2"/>
  <c r="DU244" i="2" s="1" a="1"/>
  <c r="DU244" i="2" s="1"/>
  <c r="BQ228" i="2" a="1"/>
  <c r="BQ228" i="2" s="1"/>
  <c r="DF231" i="2"/>
  <c r="DC231" i="2"/>
  <c r="DE231" i="2" s="1"/>
  <c r="DA232" i="2"/>
  <c r="DJ232" i="2" s="1"/>
  <c r="DG230" i="2" a="1"/>
  <c r="DG230" i="2" s="1"/>
  <c r="CS229" i="2" a="1"/>
  <c r="CS229" i="2" s="1"/>
  <c r="CM231" i="2"/>
  <c r="CV230" i="2"/>
  <c r="CR230" i="2"/>
  <c r="CH230" i="2"/>
  <c r="BT229" i="2"/>
  <c r="BK230" i="2"/>
  <c r="BP229" i="2"/>
  <c r="BC228" i="2" a="1"/>
  <c r="BC228" i="2" s="1"/>
  <c r="AW230" i="2"/>
  <c r="BF229" i="2"/>
  <c r="BB229" i="2"/>
  <c r="AR230" i="2"/>
  <c r="Z230" i="2"/>
  <c r="AA230" i="2" s="1" a="1"/>
  <c r="AA230" i="2" s="1"/>
  <c r="AD230" i="2"/>
  <c r="CD230" i="2"/>
  <c r="BY231" i="2"/>
  <c r="CA230" i="2"/>
  <c r="CC230" i="2" s="1"/>
  <c r="CE229" i="2" a="1"/>
  <c r="CE229" i="2" s="1"/>
  <c r="AN230" i="2"/>
  <c r="AO229" i="2" a="1"/>
  <c r="AO229" i="2" s="1"/>
  <c r="AI231" i="2"/>
  <c r="U231" i="2"/>
  <c r="EC232" i="2"/>
  <c r="EE231" i="2"/>
  <c r="EG231" i="2" s="1"/>
  <c r="EJ231" i="2" l="1"/>
  <c r="EK232" i="2"/>
  <c r="EL232" i="2"/>
  <c r="DO246" i="2"/>
  <c r="DX245" i="2"/>
  <c r="DT245" i="2"/>
  <c r="DU245" i="2" s="1" a="1"/>
  <c r="DU245" i="2" s="1"/>
  <c r="EM231" i="2"/>
  <c r="BQ229" i="2" a="1"/>
  <c r="BQ229" i="2" s="1"/>
  <c r="DF232" i="2"/>
  <c r="DA233" i="2"/>
  <c r="DJ233" i="2" s="1"/>
  <c r="DC232" i="2"/>
  <c r="DE232" i="2" s="1"/>
  <c r="DG231" i="2" a="1"/>
  <c r="DG231" i="2" s="1"/>
  <c r="CS230" i="2" a="1"/>
  <c r="CS230" i="2" s="1"/>
  <c r="CM232" i="2"/>
  <c r="CR231" i="2"/>
  <c r="CV231" i="2"/>
  <c r="CH231" i="2"/>
  <c r="BT230" i="2"/>
  <c r="BK231" i="2"/>
  <c r="BP230" i="2"/>
  <c r="AW231" i="2"/>
  <c r="BF230" i="2"/>
  <c r="BB230" i="2"/>
  <c r="BC229" i="2" a="1"/>
  <c r="BC229" i="2" s="1"/>
  <c r="AR231" i="2"/>
  <c r="Z231" i="2"/>
  <c r="AA231" i="2" s="1" a="1"/>
  <c r="AA231" i="2" s="1"/>
  <c r="AD231" i="2"/>
  <c r="CD231" i="2"/>
  <c r="BY232" i="2"/>
  <c r="CA231" i="2"/>
  <c r="CC231" i="2" s="1"/>
  <c r="CE230" i="2" a="1"/>
  <c r="CE230" i="2" s="1"/>
  <c r="AN231" i="2"/>
  <c r="AO230" i="2" a="1"/>
  <c r="AO230" i="2" s="1"/>
  <c r="AI232" i="2"/>
  <c r="U232" i="2"/>
  <c r="EE232" i="2"/>
  <c r="EG232" i="2" s="1"/>
  <c r="EC233" i="2"/>
  <c r="EJ232" i="2" l="1"/>
  <c r="EK233" i="2"/>
  <c r="EL233" i="2"/>
  <c r="DO247" i="2"/>
  <c r="DX246" i="2"/>
  <c r="DT246" i="2"/>
  <c r="DU246" i="2" s="1" a="1"/>
  <c r="DU246" i="2" s="1"/>
  <c r="EM232" i="2"/>
  <c r="BQ230" i="2" a="1"/>
  <c r="BQ230" i="2" s="1"/>
  <c r="DF233" i="2"/>
  <c r="DA234" i="2"/>
  <c r="DJ234" i="2" s="1"/>
  <c r="DC233" i="2"/>
  <c r="DE233" i="2" s="1"/>
  <c r="DG232" i="2" a="1"/>
  <c r="DG232" i="2" s="1"/>
  <c r="CS231" i="2" a="1"/>
  <c r="CS231" i="2" s="1"/>
  <c r="CM233" i="2"/>
  <c r="CR232" i="2"/>
  <c r="CV232" i="2"/>
  <c r="CH232" i="2"/>
  <c r="BT231" i="2"/>
  <c r="BK232" i="2"/>
  <c r="BP231" i="2"/>
  <c r="BC230" i="2" a="1"/>
  <c r="BC230" i="2" s="1"/>
  <c r="AW232" i="2"/>
  <c r="BF231" i="2"/>
  <c r="BB231" i="2"/>
  <c r="AR232" i="2"/>
  <c r="Z232" i="2"/>
  <c r="AA232" i="2" s="1" a="1"/>
  <c r="AA232" i="2" s="1"/>
  <c r="AD232" i="2"/>
  <c r="CE231" i="2" a="1"/>
  <c r="CE231" i="2" s="1"/>
  <c r="CD232" i="2"/>
  <c r="BY233" i="2"/>
  <c r="CA232" i="2"/>
  <c r="CC232" i="2" s="1"/>
  <c r="AN232" i="2"/>
  <c r="AO231" i="2" a="1"/>
  <c r="AO231" i="2" s="1"/>
  <c r="AI233" i="2"/>
  <c r="U233" i="2"/>
  <c r="EC234" i="2"/>
  <c r="EE233" i="2"/>
  <c r="EG233" i="2" s="1"/>
  <c r="EJ233" i="2" l="1"/>
  <c r="EM233" i="2"/>
  <c r="DO248" i="2"/>
  <c r="DT247" i="2"/>
  <c r="DU247" i="2" s="1" a="1"/>
  <c r="DU247" i="2" s="1"/>
  <c r="DX247" i="2"/>
  <c r="EL234" i="2"/>
  <c r="EK234" i="2"/>
  <c r="BQ231" i="2" a="1"/>
  <c r="BQ231" i="2" s="1"/>
  <c r="DF234" i="2"/>
  <c r="DA235" i="2"/>
  <c r="DJ235" i="2" s="1"/>
  <c r="DC234" i="2"/>
  <c r="DE234" i="2" s="1"/>
  <c r="DG233" i="2" a="1"/>
  <c r="DG233" i="2" s="1"/>
  <c r="CS232" i="2" a="1"/>
  <c r="CS232" i="2" s="1"/>
  <c r="CM234" i="2"/>
  <c r="CV233" i="2"/>
  <c r="CR233" i="2"/>
  <c r="CH233" i="2"/>
  <c r="BT232" i="2"/>
  <c r="BK233" i="2"/>
  <c r="BP232" i="2"/>
  <c r="BC231" i="2" a="1"/>
  <c r="BC231" i="2" s="1"/>
  <c r="AW233" i="2"/>
  <c r="BF232" i="2"/>
  <c r="BB232" i="2"/>
  <c r="AR233" i="2"/>
  <c r="Z233" i="2"/>
  <c r="AA233" i="2" s="1" a="1"/>
  <c r="AA233" i="2" s="1"/>
  <c r="AD233" i="2"/>
  <c r="CE232" i="2" a="1"/>
  <c r="CE232" i="2" s="1"/>
  <c r="CD233" i="2"/>
  <c r="BY234" i="2"/>
  <c r="CA233" i="2"/>
  <c r="CC233" i="2" s="1"/>
  <c r="AN233" i="2"/>
  <c r="AO232" i="2" a="1"/>
  <c r="AO232" i="2" s="1"/>
  <c r="AI234" i="2"/>
  <c r="U234" i="2"/>
  <c r="EC235" i="2"/>
  <c r="EE234" i="2"/>
  <c r="EG234" i="2" s="1"/>
  <c r="EM234" i="2" l="1"/>
  <c r="EL235" i="2"/>
  <c r="EK235" i="2"/>
  <c r="DO249" i="2"/>
  <c r="DT248" i="2"/>
  <c r="DU248" i="2" s="1" a="1"/>
  <c r="DU248" i="2" s="1"/>
  <c r="DX248" i="2"/>
  <c r="EJ234" i="2"/>
  <c r="BQ232" i="2" a="1"/>
  <c r="BQ232" i="2" s="1"/>
  <c r="DF235" i="2"/>
  <c r="DA236" i="2"/>
  <c r="DJ236" i="2" s="1"/>
  <c r="DC235" i="2"/>
  <c r="DE235" i="2" s="1"/>
  <c r="DG234" i="2" a="1"/>
  <c r="DG234" i="2" s="1"/>
  <c r="CS233" i="2" a="1"/>
  <c r="CS233" i="2" s="1"/>
  <c r="CM235" i="2"/>
  <c r="CR234" i="2"/>
  <c r="CV234" i="2"/>
  <c r="CH234" i="2"/>
  <c r="BT233" i="2"/>
  <c r="BK234" i="2"/>
  <c r="BP233" i="2"/>
  <c r="BC232" i="2" a="1"/>
  <c r="BC232" i="2" s="1"/>
  <c r="AW234" i="2"/>
  <c r="BF233" i="2"/>
  <c r="BB233" i="2"/>
  <c r="AR234" i="2"/>
  <c r="Z234" i="2"/>
  <c r="AA234" i="2" s="1" a="1"/>
  <c r="AA234" i="2" s="1"/>
  <c r="AD234" i="2"/>
  <c r="CE233" i="2" a="1"/>
  <c r="CE233" i="2" s="1"/>
  <c r="CD234" i="2"/>
  <c r="BY235" i="2"/>
  <c r="CA234" i="2"/>
  <c r="CC234" i="2" s="1"/>
  <c r="AN234" i="2"/>
  <c r="AO233" i="2" a="1"/>
  <c r="AO233" i="2" s="1"/>
  <c r="AI235" i="2"/>
  <c r="U235" i="2"/>
  <c r="EC236" i="2"/>
  <c r="EE235" i="2"/>
  <c r="EG235" i="2" s="1"/>
  <c r="EM235" i="2" l="1"/>
  <c r="EJ235" i="2"/>
  <c r="EL236" i="2"/>
  <c r="EK236" i="2"/>
  <c r="EJ236" i="2" s="1"/>
  <c r="DO250" i="2"/>
  <c r="DX249" i="2"/>
  <c r="DT249" i="2"/>
  <c r="DU249" i="2" s="1" a="1"/>
  <c r="DU249" i="2" s="1"/>
  <c r="BQ233" i="2" a="1"/>
  <c r="BQ233" i="2" s="1"/>
  <c r="DF236" i="2"/>
  <c r="DC236" i="2"/>
  <c r="DE236" i="2" s="1"/>
  <c r="DA237" i="2"/>
  <c r="DJ237" i="2" s="1"/>
  <c r="DG235" i="2" a="1"/>
  <c r="DG235" i="2" s="1"/>
  <c r="CS234" i="2" a="1"/>
  <c r="CS234" i="2" s="1"/>
  <c r="CM236" i="2"/>
  <c r="CR235" i="2"/>
  <c r="CV235" i="2"/>
  <c r="CH235" i="2"/>
  <c r="BT234" i="2"/>
  <c r="BK235" i="2"/>
  <c r="BP234" i="2"/>
  <c r="BC233" i="2" a="1"/>
  <c r="BC233" i="2" s="1"/>
  <c r="AW235" i="2"/>
  <c r="BF234" i="2"/>
  <c r="BB234" i="2"/>
  <c r="AR235" i="2"/>
  <c r="Z235" i="2"/>
  <c r="AA235" i="2" s="1" a="1"/>
  <c r="AA235" i="2" s="1"/>
  <c r="AD235" i="2"/>
  <c r="CD235" i="2"/>
  <c r="BY236" i="2"/>
  <c r="CA235" i="2"/>
  <c r="CC235" i="2" s="1"/>
  <c r="CE234" i="2" a="1"/>
  <c r="CE234" i="2" s="1"/>
  <c r="AN235" i="2"/>
  <c r="AO234" i="2" a="1"/>
  <c r="AO234" i="2" s="1"/>
  <c r="AI236" i="2"/>
  <c r="U236" i="2"/>
  <c r="EC237" i="2"/>
  <c r="EE236" i="2"/>
  <c r="EG236" i="2" s="1"/>
  <c r="DO251" i="2" l="1"/>
  <c r="DT250" i="2"/>
  <c r="DU250" i="2" s="1" a="1"/>
  <c r="DU250" i="2" s="1"/>
  <c r="DX250" i="2"/>
  <c r="EM236" i="2"/>
  <c r="EK237" i="2"/>
  <c r="EJ237" i="2" s="1"/>
  <c r="EL237" i="2"/>
  <c r="BQ234" i="2" a="1"/>
  <c r="BQ234" i="2" s="1"/>
  <c r="DF237" i="2"/>
  <c r="DA238" i="2"/>
  <c r="DJ238" i="2" s="1"/>
  <c r="DC237" i="2"/>
  <c r="DE237" i="2" s="1"/>
  <c r="DG236" i="2" a="1"/>
  <c r="DG236" i="2" s="1"/>
  <c r="CS235" i="2" a="1"/>
  <c r="CS235" i="2" s="1"/>
  <c r="CM237" i="2"/>
  <c r="CV236" i="2"/>
  <c r="CR236" i="2"/>
  <c r="CH236" i="2"/>
  <c r="BT235" i="2"/>
  <c r="BK236" i="2"/>
  <c r="BP235" i="2"/>
  <c r="BC234" i="2" a="1"/>
  <c r="BC234" i="2" s="1"/>
  <c r="AW236" i="2"/>
  <c r="BF235" i="2"/>
  <c r="BB235" i="2"/>
  <c r="AR236" i="2"/>
  <c r="Z236" i="2"/>
  <c r="AA236" i="2" s="1" a="1"/>
  <c r="AA236" i="2" s="1"/>
  <c r="AD236" i="2"/>
  <c r="CE235" i="2" a="1"/>
  <c r="CE235" i="2" s="1"/>
  <c r="CD236" i="2"/>
  <c r="BY237" i="2"/>
  <c r="CA236" i="2"/>
  <c r="CC236" i="2" s="1"/>
  <c r="AN236" i="2"/>
  <c r="AO235" i="2" a="1"/>
  <c r="AO235" i="2" s="1"/>
  <c r="AI237" i="2"/>
  <c r="U237" i="2"/>
  <c r="EC238" i="2"/>
  <c r="EE237" i="2"/>
  <c r="EG237" i="2" s="1"/>
  <c r="EM237" i="2" l="1"/>
  <c r="EL238" i="2"/>
  <c r="EK238" i="2"/>
  <c r="EJ238" i="2" s="1"/>
  <c r="DO252" i="2"/>
  <c r="DT251" i="2"/>
  <c r="DU251" i="2" s="1" a="1"/>
  <c r="DU251" i="2" s="1"/>
  <c r="DX251" i="2"/>
  <c r="BQ235" i="2" a="1"/>
  <c r="BQ235" i="2" s="1"/>
  <c r="DF238" i="2"/>
  <c r="DA239" i="2"/>
  <c r="DJ239" i="2" s="1"/>
  <c r="DC238" i="2"/>
  <c r="DE238" i="2" s="1"/>
  <c r="DG237" i="2" a="1"/>
  <c r="DG237" i="2" s="1"/>
  <c r="CS236" i="2" a="1"/>
  <c r="CS236" i="2" s="1"/>
  <c r="CM238" i="2"/>
  <c r="CV237" i="2"/>
  <c r="CR237" i="2"/>
  <c r="CH237" i="2"/>
  <c r="BT236" i="2"/>
  <c r="BK237" i="2"/>
  <c r="BP236" i="2"/>
  <c r="BC235" i="2" a="1"/>
  <c r="BC235" i="2" s="1"/>
  <c r="AW237" i="2"/>
  <c r="BF236" i="2"/>
  <c r="BB236" i="2"/>
  <c r="AR237" i="2"/>
  <c r="Z237" i="2"/>
  <c r="AA237" i="2" s="1" a="1"/>
  <c r="AA237" i="2" s="1"/>
  <c r="AD237" i="2"/>
  <c r="CD237" i="2"/>
  <c r="BY238" i="2"/>
  <c r="CA237" i="2"/>
  <c r="CC237" i="2" s="1"/>
  <c r="CE236" i="2" a="1"/>
  <c r="CE236" i="2" s="1"/>
  <c r="AN237" i="2"/>
  <c r="AO236" i="2" a="1"/>
  <c r="AO236" i="2" s="1"/>
  <c r="AI238" i="2"/>
  <c r="U238" i="2"/>
  <c r="EC239" i="2"/>
  <c r="EE238" i="2"/>
  <c r="EG238" i="2" s="1"/>
  <c r="DO253" i="2" l="1"/>
  <c r="DT252" i="2"/>
  <c r="DU252" i="2" s="1" a="1"/>
  <c r="DU252" i="2" s="1"/>
  <c r="DX252" i="2"/>
  <c r="EL239" i="2"/>
  <c r="EK239" i="2"/>
  <c r="EM238" i="2"/>
  <c r="BQ236" i="2" a="1"/>
  <c r="BQ236" i="2" s="1"/>
  <c r="DF239" i="2"/>
  <c r="DA240" i="2"/>
  <c r="DJ240" i="2" s="1"/>
  <c r="DC239" i="2"/>
  <c r="DE239" i="2" s="1"/>
  <c r="DG238" i="2" a="1"/>
  <c r="DG238" i="2" s="1"/>
  <c r="CS237" i="2" a="1"/>
  <c r="CS237" i="2" s="1"/>
  <c r="CM239" i="2"/>
  <c r="CV238" i="2"/>
  <c r="CR238" i="2"/>
  <c r="CH238" i="2"/>
  <c r="BT237" i="2"/>
  <c r="BP237" i="2"/>
  <c r="BK238" i="2"/>
  <c r="AW238" i="2"/>
  <c r="BF237" i="2"/>
  <c r="BB237" i="2"/>
  <c r="BC236" i="2" a="1"/>
  <c r="BC236" i="2" s="1"/>
  <c r="AR238" i="2"/>
  <c r="Z238" i="2"/>
  <c r="AA238" i="2" s="1" a="1"/>
  <c r="AA238" i="2" s="1"/>
  <c r="AD238" i="2"/>
  <c r="CE237" i="2" a="1"/>
  <c r="CE237" i="2" s="1"/>
  <c r="CD238" i="2"/>
  <c r="BY239" i="2"/>
  <c r="CA238" i="2"/>
  <c r="CC238" i="2" s="1"/>
  <c r="AN238" i="2"/>
  <c r="AO237" i="2" a="1"/>
  <c r="AO237" i="2" s="1"/>
  <c r="AI239" i="2"/>
  <c r="U239" i="2"/>
  <c r="EE239" i="2"/>
  <c r="EG239" i="2" s="1"/>
  <c r="EC240" i="2"/>
  <c r="EM239" i="2" l="1"/>
  <c r="EK240" i="2"/>
  <c r="EL240" i="2"/>
  <c r="DO254" i="2"/>
  <c r="DT253" i="2"/>
  <c r="DU253" i="2" s="1" a="1"/>
  <c r="DU253" i="2" s="1"/>
  <c r="DX253" i="2"/>
  <c r="EJ239" i="2"/>
  <c r="BQ237" i="2" a="1"/>
  <c r="BQ237" i="2" s="1"/>
  <c r="DF240" i="2"/>
  <c r="DC240" i="2"/>
  <c r="DE240" i="2" s="1"/>
  <c r="DA241" i="2"/>
  <c r="DJ241" i="2" s="1"/>
  <c r="DG239" i="2" a="1"/>
  <c r="DG239" i="2" s="1"/>
  <c r="CS238" i="2" a="1"/>
  <c r="CS238" i="2" s="1"/>
  <c r="CM240" i="2"/>
  <c r="CV239" i="2"/>
  <c r="CR239" i="2"/>
  <c r="CH239" i="2"/>
  <c r="BT238" i="2"/>
  <c r="BP238" i="2"/>
  <c r="BK239" i="2"/>
  <c r="BC237" i="2" a="1"/>
  <c r="BC237" i="2" s="1"/>
  <c r="AW239" i="2"/>
  <c r="BF238" i="2"/>
  <c r="BB238" i="2"/>
  <c r="AR239" i="2"/>
  <c r="Z239" i="2"/>
  <c r="AA239" i="2" s="1" a="1"/>
  <c r="AA239" i="2" s="1"/>
  <c r="AD239" i="2"/>
  <c r="CD239" i="2"/>
  <c r="BY240" i="2"/>
  <c r="CA239" i="2"/>
  <c r="CC239" i="2" s="1"/>
  <c r="CE238" i="2" a="1"/>
  <c r="CE238" i="2" s="1"/>
  <c r="AN239" i="2"/>
  <c r="AO238" i="2" a="1"/>
  <c r="AO238" i="2" s="1"/>
  <c r="AI240" i="2"/>
  <c r="U240" i="2"/>
  <c r="EC241" i="2"/>
  <c r="EE240" i="2"/>
  <c r="EG240" i="2" s="1"/>
  <c r="EJ240" i="2" l="1"/>
  <c r="EL241" i="2"/>
  <c r="EK241" i="2"/>
  <c r="EJ241" i="2" s="1"/>
  <c r="DO255" i="2"/>
  <c r="DT254" i="2"/>
  <c r="DU254" i="2" s="1" a="1"/>
  <c r="DU254" i="2" s="1"/>
  <c r="DX254" i="2"/>
  <c r="EM240" i="2"/>
  <c r="BQ238" i="2" a="1"/>
  <c r="BQ238" i="2" s="1"/>
  <c r="DF241" i="2"/>
  <c r="DA242" i="2"/>
  <c r="DJ242" i="2" s="1"/>
  <c r="DC241" i="2"/>
  <c r="DE241" i="2" s="1"/>
  <c r="DG240" i="2" a="1"/>
  <c r="DG240" i="2" s="1"/>
  <c r="CS239" i="2" a="1"/>
  <c r="CS239" i="2" s="1"/>
  <c r="CM241" i="2"/>
  <c r="CV240" i="2"/>
  <c r="CR240" i="2"/>
  <c r="CH240" i="2"/>
  <c r="BT239" i="2"/>
  <c r="BK240" i="2"/>
  <c r="BP239" i="2"/>
  <c r="AW240" i="2"/>
  <c r="BF239" i="2"/>
  <c r="BB239" i="2"/>
  <c r="BC238" i="2" a="1"/>
  <c r="BC238" i="2" s="1"/>
  <c r="AR240" i="2"/>
  <c r="Z240" i="2"/>
  <c r="AA240" i="2" s="1" a="1"/>
  <c r="AA240" i="2" s="1"/>
  <c r="AD240" i="2"/>
  <c r="CE239" i="2" a="1"/>
  <c r="CE239" i="2" s="1"/>
  <c r="CD240" i="2"/>
  <c r="BY241" i="2"/>
  <c r="CA240" i="2"/>
  <c r="CC240" i="2" s="1"/>
  <c r="AN240" i="2"/>
  <c r="AO239" i="2" a="1"/>
  <c r="AO239" i="2" s="1"/>
  <c r="AI241" i="2"/>
  <c r="U241" i="2"/>
  <c r="EC242" i="2"/>
  <c r="EE241" i="2"/>
  <c r="EG241" i="2" s="1"/>
  <c r="EM241" i="2" l="1"/>
  <c r="DO256" i="2"/>
  <c r="DX255" i="2"/>
  <c r="DT255" i="2"/>
  <c r="DU255" i="2" s="1" a="1"/>
  <c r="DU255" i="2" s="1"/>
  <c r="EL242" i="2"/>
  <c r="EK242" i="2"/>
  <c r="BQ239" i="2" a="1"/>
  <c r="BQ239" i="2" s="1"/>
  <c r="DF242" i="2"/>
  <c r="DC242" i="2"/>
  <c r="DE242" i="2" s="1"/>
  <c r="DA243" i="2"/>
  <c r="DJ243" i="2" s="1"/>
  <c r="DG241" i="2" a="1"/>
  <c r="DG241" i="2" s="1"/>
  <c r="CS240" i="2" a="1"/>
  <c r="CS240" i="2" s="1"/>
  <c r="CM242" i="2"/>
  <c r="CR241" i="2"/>
  <c r="CV241" i="2"/>
  <c r="CH241" i="2"/>
  <c r="BT240" i="2"/>
  <c r="BP240" i="2"/>
  <c r="BK241" i="2"/>
  <c r="BC239" i="2" a="1"/>
  <c r="BC239" i="2" s="1"/>
  <c r="AW241" i="2"/>
  <c r="BF240" i="2"/>
  <c r="BB240" i="2"/>
  <c r="AR241" i="2"/>
  <c r="Z241" i="2"/>
  <c r="AA241" i="2" s="1" a="1"/>
  <c r="AA241" i="2" s="1"/>
  <c r="AD241" i="2"/>
  <c r="CE240" i="2" a="1"/>
  <c r="CE240" i="2" s="1"/>
  <c r="CD241" i="2"/>
  <c r="BY242" i="2"/>
  <c r="CA241" i="2"/>
  <c r="CC241" i="2" s="1"/>
  <c r="AN241" i="2"/>
  <c r="AO240" i="2" a="1"/>
  <c r="AO240" i="2" s="1"/>
  <c r="AI242" i="2"/>
  <c r="U242" i="2"/>
  <c r="EE242" i="2"/>
  <c r="EG242" i="2" s="1"/>
  <c r="EC243" i="2"/>
  <c r="EM242" i="2" l="1"/>
  <c r="EJ242" i="2"/>
  <c r="EL243" i="2"/>
  <c r="EK243" i="2"/>
  <c r="DO257" i="2"/>
  <c r="DX256" i="2"/>
  <c r="DT256" i="2"/>
  <c r="DU256" i="2" s="1" a="1"/>
  <c r="DU256" i="2" s="1"/>
  <c r="BQ240" i="2" a="1"/>
  <c r="BQ240" i="2" s="1"/>
  <c r="DF243" i="2"/>
  <c r="DA244" i="2"/>
  <c r="DJ244" i="2" s="1"/>
  <c r="DC243" i="2"/>
  <c r="DE243" i="2" s="1"/>
  <c r="DG242" i="2" a="1"/>
  <c r="DG242" i="2" s="1"/>
  <c r="CS241" i="2" a="1"/>
  <c r="CS241" i="2" s="1"/>
  <c r="CM243" i="2"/>
  <c r="CV242" i="2"/>
  <c r="CR242" i="2"/>
  <c r="CH242" i="2"/>
  <c r="BT241" i="2"/>
  <c r="BK242" i="2"/>
  <c r="BP241" i="2"/>
  <c r="AW242" i="2"/>
  <c r="BF241" i="2"/>
  <c r="BB241" i="2"/>
  <c r="BC240" i="2" a="1"/>
  <c r="BC240" i="2" s="1"/>
  <c r="AR242" i="2"/>
  <c r="Z242" i="2"/>
  <c r="AA242" i="2" s="1" a="1"/>
  <c r="AA242" i="2" s="1"/>
  <c r="AD242" i="2"/>
  <c r="CD242" i="2"/>
  <c r="BY243" i="2"/>
  <c r="CA242" i="2"/>
  <c r="CC242" i="2" s="1"/>
  <c r="CE241" i="2" a="1"/>
  <c r="CE241" i="2" s="1"/>
  <c r="AN242" i="2"/>
  <c r="AO241" i="2" a="1"/>
  <c r="AO241" i="2" s="1"/>
  <c r="AI243" i="2"/>
  <c r="U243" i="2"/>
  <c r="EC244" i="2"/>
  <c r="EE243" i="2"/>
  <c r="EG243" i="2" s="1"/>
  <c r="EM243" i="2" l="1"/>
  <c r="EJ243" i="2"/>
  <c r="DO258" i="2"/>
  <c r="DT257" i="2"/>
  <c r="DU257" i="2" s="1" a="1"/>
  <c r="DU257" i="2" s="1"/>
  <c r="DX257" i="2"/>
  <c r="EL244" i="2"/>
  <c r="EK244" i="2"/>
  <c r="BQ241" i="2" a="1"/>
  <c r="BQ241" i="2" s="1"/>
  <c r="DF244" i="2"/>
  <c r="DC244" i="2"/>
  <c r="DE244" i="2" s="1"/>
  <c r="DA245" i="2"/>
  <c r="DJ245" i="2" s="1"/>
  <c r="DG243" i="2" a="1"/>
  <c r="DG243" i="2" s="1"/>
  <c r="CM244" i="2"/>
  <c r="CV243" i="2"/>
  <c r="CR243" i="2"/>
  <c r="CS242" i="2" a="1"/>
  <c r="CS242" i="2" s="1"/>
  <c r="CH243" i="2"/>
  <c r="BT242" i="2"/>
  <c r="BK243" i="2"/>
  <c r="BP242" i="2"/>
  <c r="BC241" i="2" a="1"/>
  <c r="BC241" i="2" s="1"/>
  <c r="AW243" i="2"/>
  <c r="BF242" i="2"/>
  <c r="BB242" i="2"/>
  <c r="AR243" i="2"/>
  <c r="Z243" i="2"/>
  <c r="AA243" i="2" s="1" a="1"/>
  <c r="AA243" i="2" s="1"/>
  <c r="AD243" i="2"/>
  <c r="CE242" i="2" a="1"/>
  <c r="CE242" i="2" s="1"/>
  <c r="CD243" i="2"/>
  <c r="BY244" i="2"/>
  <c r="CA243" i="2"/>
  <c r="CC243" i="2" s="1"/>
  <c r="AN243" i="2"/>
  <c r="AO242" i="2" a="1"/>
  <c r="AO242" i="2" s="1"/>
  <c r="AI244" i="2"/>
  <c r="U244" i="2"/>
  <c r="EC245" i="2"/>
  <c r="EE244" i="2"/>
  <c r="EG244" i="2" s="1"/>
  <c r="EJ244" i="2" l="1"/>
  <c r="EK245" i="2"/>
  <c r="EL245" i="2"/>
  <c r="EM244" i="2"/>
  <c r="DO259" i="2"/>
  <c r="DX258" i="2"/>
  <c r="DT258" i="2"/>
  <c r="DU258" i="2" s="1" a="1"/>
  <c r="DU258" i="2" s="1"/>
  <c r="BQ242" i="2" a="1"/>
  <c r="BQ242" i="2" s="1"/>
  <c r="DF245" i="2"/>
  <c r="DA246" i="2"/>
  <c r="DJ246" i="2" s="1"/>
  <c r="DC245" i="2"/>
  <c r="DE245" i="2" s="1"/>
  <c r="DG244" i="2" a="1"/>
  <c r="DG244" i="2" s="1"/>
  <c r="CS243" i="2" a="1"/>
  <c r="CS243" i="2" s="1"/>
  <c r="CM245" i="2"/>
  <c r="CR244" i="2"/>
  <c r="CV244" i="2"/>
  <c r="CH244" i="2"/>
  <c r="BT243" i="2"/>
  <c r="BK244" i="2"/>
  <c r="BP243" i="2"/>
  <c r="BC242" i="2" a="1"/>
  <c r="BC242" i="2" s="1"/>
  <c r="AW244" i="2"/>
  <c r="BF243" i="2"/>
  <c r="BB243" i="2"/>
  <c r="AR244" i="2"/>
  <c r="Z244" i="2"/>
  <c r="AA244" i="2" s="1" a="1"/>
  <c r="AA244" i="2" s="1"/>
  <c r="AD244" i="2"/>
  <c r="CD244" i="2"/>
  <c r="BY245" i="2"/>
  <c r="CA244" i="2"/>
  <c r="CC244" i="2" s="1"/>
  <c r="CE243" i="2" a="1"/>
  <c r="CE243" i="2" s="1"/>
  <c r="AN244" i="2"/>
  <c r="AO243" i="2" a="1"/>
  <c r="AO243" i="2" s="1"/>
  <c r="AI245" i="2"/>
  <c r="U245" i="2"/>
  <c r="EC246" i="2"/>
  <c r="EE245" i="2"/>
  <c r="EG245" i="2" s="1"/>
  <c r="DO260" i="2" l="1"/>
  <c r="DX259" i="2"/>
  <c r="DT259" i="2"/>
  <c r="DU259" i="2" s="1" a="1"/>
  <c r="DU259" i="2" s="1"/>
  <c r="EM245" i="2"/>
  <c r="EK246" i="2"/>
  <c r="EL246" i="2"/>
  <c r="EJ245" i="2"/>
  <c r="BQ243" i="2" a="1"/>
  <c r="BQ243" i="2" s="1"/>
  <c r="DF246" i="2"/>
  <c r="DA247" i="2"/>
  <c r="DJ247" i="2" s="1"/>
  <c r="DC246" i="2"/>
  <c r="DE246" i="2" s="1"/>
  <c r="DG245" i="2" a="1"/>
  <c r="DG245" i="2" s="1"/>
  <c r="CS244" i="2" a="1"/>
  <c r="CS244" i="2" s="1"/>
  <c r="CM246" i="2"/>
  <c r="CV245" i="2"/>
  <c r="CR245" i="2"/>
  <c r="CH245" i="2"/>
  <c r="BT244" i="2"/>
  <c r="BK245" i="2"/>
  <c r="BP244" i="2"/>
  <c r="BC243" i="2" a="1"/>
  <c r="BC243" i="2" s="1"/>
  <c r="AW245" i="2"/>
  <c r="BF244" i="2"/>
  <c r="BB244" i="2"/>
  <c r="AR245" i="2"/>
  <c r="Z245" i="2"/>
  <c r="AA245" i="2" s="1" a="1"/>
  <c r="AA245" i="2" s="1"/>
  <c r="AD245" i="2"/>
  <c r="CE244" i="2" a="1"/>
  <c r="CE244" i="2" s="1"/>
  <c r="CD245" i="2"/>
  <c r="BY246" i="2"/>
  <c r="CA245" i="2"/>
  <c r="CC245" i="2" s="1"/>
  <c r="AN245" i="2"/>
  <c r="AO244" i="2" a="1"/>
  <c r="AO244" i="2" s="1"/>
  <c r="AI246" i="2"/>
  <c r="U246" i="2"/>
  <c r="EC247" i="2"/>
  <c r="EE246" i="2"/>
  <c r="EG246" i="2" s="1"/>
  <c r="EJ246" i="2" l="1"/>
  <c r="EM246" i="2"/>
  <c r="EK247" i="2"/>
  <c r="EL247" i="2"/>
  <c r="DO261" i="2"/>
  <c r="DX260" i="2"/>
  <c r="DT260" i="2"/>
  <c r="DU260" i="2" s="1" a="1"/>
  <c r="DU260" i="2" s="1"/>
  <c r="BQ244" i="2" a="1"/>
  <c r="BQ244" i="2" s="1"/>
  <c r="DF247" i="2"/>
  <c r="DA248" i="2"/>
  <c r="DJ248" i="2" s="1"/>
  <c r="DC247" i="2"/>
  <c r="DE247" i="2" s="1"/>
  <c r="DG246" i="2" a="1"/>
  <c r="DG246" i="2" s="1"/>
  <c r="CS245" i="2" a="1"/>
  <c r="CS245" i="2" s="1"/>
  <c r="CM247" i="2"/>
  <c r="CV246" i="2"/>
  <c r="CR246" i="2"/>
  <c r="CH246" i="2"/>
  <c r="BT245" i="2"/>
  <c r="BK246" i="2"/>
  <c r="BP245" i="2"/>
  <c r="BC244" i="2" a="1"/>
  <c r="BC244" i="2" s="1"/>
  <c r="AW246" i="2"/>
  <c r="BF245" i="2"/>
  <c r="BB245" i="2"/>
  <c r="AR246" i="2"/>
  <c r="Z246" i="2"/>
  <c r="AA246" i="2" s="1" a="1"/>
  <c r="AA246" i="2" s="1"/>
  <c r="AD246" i="2"/>
  <c r="CD246" i="2"/>
  <c r="BY247" i="2"/>
  <c r="CA246" i="2"/>
  <c r="CC246" i="2" s="1"/>
  <c r="CE245" i="2" a="1"/>
  <c r="CE245" i="2" s="1"/>
  <c r="AN246" i="2"/>
  <c r="AO245" i="2" a="1"/>
  <c r="AO245" i="2" s="1"/>
  <c r="AI247" i="2"/>
  <c r="U247" i="2"/>
  <c r="EC248" i="2"/>
  <c r="EE247" i="2"/>
  <c r="EG247" i="2" s="1"/>
  <c r="EM247" i="2" l="1"/>
  <c r="EJ247" i="2"/>
  <c r="EL248" i="2"/>
  <c r="EK248" i="2"/>
  <c r="DO262" i="2"/>
  <c r="DT261" i="2"/>
  <c r="DU261" i="2" s="1" a="1"/>
  <c r="DU261" i="2" s="1"/>
  <c r="DX261" i="2"/>
  <c r="BQ245" i="2" a="1"/>
  <c r="BQ245" i="2" s="1"/>
  <c r="DF248" i="2"/>
  <c r="DC248" i="2"/>
  <c r="DE248" i="2" s="1"/>
  <c r="DA249" i="2"/>
  <c r="DJ249" i="2" s="1"/>
  <c r="DG247" i="2" a="1"/>
  <c r="DG247" i="2" s="1"/>
  <c r="CS246" i="2" a="1"/>
  <c r="CS246" i="2" s="1"/>
  <c r="CM248" i="2"/>
  <c r="CV247" i="2"/>
  <c r="CR247" i="2"/>
  <c r="CH247" i="2"/>
  <c r="BT246" i="2"/>
  <c r="BK247" i="2"/>
  <c r="BP246" i="2"/>
  <c r="BC245" i="2" a="1"/>
  <c r="BC245" i="2" s="1"/>
  <c r="AW247" i="2"/>
  <c r="BF246" i="2"/>
  <c r="BB246" i="2"/>
  <c r="AR247" i="2"/>
  <c r="Z247" i="2"/>
  <c r="AA247" i="2" s="1" a="1"/>
  <c r="AA247" i="2" s="1"/>
  <c r="AD247" i="2"/>
  <c r="CE246" i="2" a="1"/>
  <c r="CE246" i="2" s="1"/>
  <c r="CD247" i="2"/>
  <c r="BY248" i="2"/>
  <c r="CA247" i="2"/>
  <c r="CC247" i="2" s="1"/>
  <c r="AN247" i="2"/>
  <c r="AO246" i="2" a="1"/>
  <c r="AO246" i="2" s="1"/>
  <c r="AI248" i="2"/>
  <c r="U248" i="2"/>
  <c r="EC249" i="2"/>
  <c r="EE248" i="2"/>
  <c r="EG248" i="2" s="1"/>
  <c r="EM248" i="2" l="1"/>
  <c r="EL249" i="2"/>
  <c r="EK249" i="2"/>
  <c r="DO263" i="2"/>
  <c r="DT262" i="2"/>
  <c r="DU262" i="2" s="1" a="1"/>
  <c r="DU262" i="2" s="1"/>
  <c r="DX262" i="2"/>
  <c r="EJ248" i="2"/>
  <c r="BQ246" i="2" a="1"/>
  <c r="BQ246" i="2" s="1"/>
  <c r="DF249" i="2"/>
  <c r="DA250" i="2"/>
  <c r="DJ250" i="2" s="1"/>
  <c r="DC249" i="2"/>
  <c r="DE249" i="2" s="1"/>
  <c r="DG248" i="2" a="1"/>
  <c r="DG248" i="2" s="1"/>
  <c r="CS247" i="2" a="1"/>
  <c r="CS247" i="2" s="1"/>
  <c r="CM249" i="2"/>
  <c r="CR248" i="2"/>
  <c r="CV248" i="2"/>
  <c r="CH248" i="2"/>
  <c r="BT247" i="2"/>
  <c r="BK248" i="2"/>
  <c r="BP247" i="2"/>
  <c r="AW248" i="2"/>
  <c r="BF247" i="2"/>
  <c r="BB247" i="2"/>
  <c r="BC246" i="2" a="1"/>
  <c r="BC246" i="2" s="1"/>
  <c r="AR248" i="2"/>
  <c r="Z248" i="2"/>
  <c r="AA248" i="2" s="1" a="1"/>
  <c r="AA248" i="2" s="1"/>
  <c r="AD248" i="2"/>
  <c r="CD248" i="2"/>
  <c r="CA248" i="2"/>
  <c r="CC248" i="2" s="1"/>
  <c r="BY249" i="2"/>
  <c r="CE247" i="2" a="1"/>
  <c r="CE247" i="2" s="1"/>
  <c r="AN248" i="2"/>
  <c r="AO247" i="2" a="1"/>
  <c r="AO247" i="2" s="1"/>
  <c r="AI249" i="2"/>
  <c r="U249" i="2"/>
  <c r="EC250" i="2"/>
  <c r="EE249" i="2"/>
  <c r="EG249" i="2" s="1"/>
  <c r="EJ249" i="2" l="1"/>
  <c r="EM249" i="2"/>
  <c r="EL250" i="2"/>
  <c r="EK250" i="2"/>
  <c r="DO264" i="2"/>
  <c r="DX263" i="2"/>
  <c r="DT263" i="2"/>
  <c r="DU263" i="2" s="1" a="1"/>
  <c r="DU263" i="2" s="1"/>
  <c r="BQ247" i="2" a="1"/>
  <c r="BQ247" i="2" s="1"/>
  <c r="DF250" i="2"/>
  <c r="DA251" i="2"/>
  <c r="DJ251" i="2" s="1"/>
  <c r="DC250" i="2"/>
  <c r="DE250" i="2" s="1"/>
  <c r="DG249" i="2" a="1"/>
  <c r="DG249" i="2" s="1"/>
  <c r="CS248" i="2" a="1"/>
  <c r="CS248" i="2" s="1"/>
  <c r="CM250" i="2"/>
  <c r="CR249" i="2"/>
  <c r="CV249" i="2"/>
  <c r="CH249" i="2"/>
  <c r="BT248" i="2"/>
  <c r="BP248" i="2"/>
  <c r="BK249" i="2"/>
  <c r="BC247" i="2" a="1"/>
  <c r="BC247" i="2" s="1"/>
  <c r="AW249" i="2"/>
  <c r="BF248" i="2"/>
  <c r="BB248" i="2"/>
  <c r="AR249" i="2"/>
  <c r="Z249" i="2"/>
  <c r="AA249" i="2" s="1" a="1"/>
  <c r="AA249" i="2" s="1"/>
  <c r="AD249" i="2"/>
  <c r="CD249" i="2"/>
  <c r="BY250" i="2"/>
  <c r="CA249" i="2"/>
  <c r="CC249" i="2" s="1"/>
  <c r="CE248" i="2" a="1"/>
  <c r="CE248" i="2" s="1"/>
  <c r="AN249" i="2"/>
  <c r="AO248" i="2" a="1"/>
  <c r="AO248" i="2" s="1"/>
  <c r="AI250" i="2"/>
  <c r="U250" i="2"/>
  <c r="EC251" i="2"/>
  <c r="EE250" i="2"/>
  <c r="EG250" i="2" s="1"/>
  <c r="EM250" i="2" l="1"/>
  <c r="EJ250" i="2"/>
  <c r="EL251" i="2"/>
  <c r="EK251" i="2"/>
  <c r="DO265" i="2"/>
  <c r="DT264" i="2"/>
  <c r="DU264" i="2" s="1" a="1"/>
  <c r="DU264" i="2" s="1"/>
  <c r="DX264" i="2"/>
  <c r="BQ248" i="2" a="1"/>
  <c r="BQ248" i="2" s="1"/>
  <c r="DF251" i="2"/>
  <c r="DA252" i="2"/>
  <c r="DJ252" i="2" s="1"/>
  <c r="DC251" i="2"/>
  <c r="DE251" i="2" s="1"/>
  <c r="DG250" i="2" a="1"/>
  <c r="DG250" i="2" s="1"/>
  <c r="CS249" i="2" a="1"/>
  <c r="CS249" i="2" s="1"/>
  <c r="CM251" i="2"/>
  <c r="CR250" i="2"/>
  <c r="CV250" i="2"/>
  <c r="CH250" i="2"/>
  <c r="BT249" i="2"/>
  <c r="BK250" i="2"/>
  <c r="BP249" i="2"/>
  <c r="BC248" i="2" a="1"/>
  <c r="BC248" i="2" s="1"/>
  <c r="AW250" i="2"/>
  <c r="BF249" i="2"/>
  <c r="BB249" i="2"/>
  <c r="AR250" i="2"/>
  <c r="Z250" i="2"/>
  <c r="AA250" i="2" s="1" a="1"/>
  <c r="AA250" i="2" s="1"/>
  <c r="AD250" i="2"/>
  <c r="CD250" i="2"/>
  <c r="BY251" i="2"/>
  <c r="CA250" i="2"/>
  <c r="CC250" i="2" s="1"/>
  <c r="CE249" i="2" a="1"/>
  <c r="CE249" i="2" s="1"/>
  <c r="AN250" i="2"/>
  <c r="AO249" i="2" a="1"/>
  <c r="AO249" i="2" s="1"/>
  <c r="AI251" i="2"/>
  <c r="U251" i="2"/>
  <c r="EC252" i="2"/>
  <c r="EE251" i="2"/>
  <c r="EG251" i="2" s="1"/>
  <c r="EJ251" i="2" l="1"/>
  <c r="EM251" i="2"/>
  <c r="EK252" i="2"/>
  <c r="EL252" i="2"/>
  <c r="DO266" i="2"/>
  <c r="DT265" i="2"/>
  <c r="DU265" i="2" s="1" a="1"/>
  <c r="DU265" i="2" s="1"/>
  <c r="DX265" i="2"/>
  <c r="BQ249" i="2" a="1"/>
  <c r="BQ249" i="2" s="1"/>
  <c r="DF252" i="2"/>
  <c r="DA253" i="2"/>
  <c r="DJ253" i="2" s="1"/>
  <c r="DC252" i="2"/>
  <c r="DE252" i="2" s="1"/>
  <c r="DG251" i="2" a="1"/>
  <c r="DG251" i="2" s="1"/>
  <c r="CS250" i="2" a="1"/>
  <c r="CS250" i="2" s="1"/>
  <c r="CM252" i="2"/>
  <c r="CR251" i="2"/>
  <c r="CV251" i="2"/>
  <c r="CH251" i="2"/>
  <c r="BT250" i="2"/>
  <c r="BK251" i="2"/>
  <c r="BP250" i="2"/>
  <c r="BC249" i="2" a="1"/>
  <c r="BC249" i="2" s="1"/>
  <c r="AW251" i="2"/>
  <c r="BF250" i="2"/>
  <c r="BB250" i="2"/>
  <c r="AR251" i="2"/>
  <c r="Z251" i="2"/>
  <c r="AA251" i="2" s="1" a="1"/>
  <c r="AA251" i="2" s="1"/>
  <c r="AD251" i="2"/>
  <c r="CD251" i="2"/>
  <c r="BY252" i="2"/>
  <c r="CA251" i="2"/>
  <c r="CC251" i="2" s="1"/>
  <c r="CE250" i="2" a="1"/>
  <c r="CE250" i="2" s="1"/>
  <c r="AN251" i="2"/>
  <c r="AO250" i="2" a="1"/>
  <c r="AO250" i="2" s="1"/>
  <c r="AI252" i="2"/>
  <c r="U252" i="2"/>
  <c r="EC253" i="2"/>
  <c r="EE252" i="2"/>
  <c r="EG252" i="2" s="1"/>
  <c r="EJ252" i="2" l="1"/>
  <c r="DO267" i="2"/>
  <c r="DT266" i="2"/>
  <c r="DU266" i="2" s="1" a="1"/>
  <c r="DU266" i="2" s="1"/>
  <c r="DX266" i="2"/>
  <c r="EL253" i="2"/>
  <c r="EK253" i="2"/>
  <c r="EM252" i="2"/>
  <c r="BQ250" i="2" a="1"/>
  <c r="BQ250" i="2" s="1"/>
  <c r="DF253" i="2"/>
  <c r="DA254" i="2"/>
  <c r="DJ254" i="2" s="1"/>
  <c r="DC253" i="2"/>
  <c r="DE253" i="2" s="1"/>
  <c r="DG252" i="2" a="1"/>
  <c r="DG252" i="2" s="1"/>
  <c r="CS251" i="2" a="1"/>
  <c r="CS251" i="2" s="1"/>
  <c r="CM253" i="2"/>
  <c r="CR252" i="2"/>
  <c r="CV252" i="2"/>
  <c r="CH252" i="2"/>
  <c r="BT251" i="2"/>
  <c r="BK252" i="2"/>
  <c r="BP251" i="2"/>
  <c r="BC250" i="2" a="1"/>
  <c r="BC250" i="2" s="1"/>
  <c r="AW252" i="2"/>
  <c r="BF251" i="2"/>
  <c r="BB251" i="2"/>
  <c r="AR252" i="2"/>
  <c r="Z252" i="2"/>
  <c r="AA252" i="2" s="1" a="1"/>
  <c r="AA252" i="2" s="1"/>
  <c r="AD252" i="2"/>
  <c r="CE251" i="2" a="1"/>
  <c r="CE251" i="2" s="1"/>
  <c r="CD252" i="2"/>
  <c r="CA252" i="2"/>
  <c r="CC252" i="2" s="1"/>
  <c r="BY253" i="2"/>
  <c r="AN252" i="2"/>
  <c r="AO251" i="2" a="1"/>
  <c r="AO251" i="2" s="1"/>
  <c r="AI253" i="2"/>
  <c r="U253" i="2"/>
  <c r="EE253" i="2"/>
  <c r="EG253" i="2" s="1"/>
  <c r="EC254" i="2"/>
  <c r="EM253" i="2" l="1"/>
  <c r="DO268" i="2"/>
  <c r="DT267" i="2"/>
  <c r="DU267" i="2" s="1" a="1"/>
  <c r="DU267" i="2" s="1"/>
  <c r="DX267" i="2"/>
  <c r="EK254" i="2"/>
  <c r="EL254" i="2"/>
  <c r="EJ253" i="2"/>
  <c r="BQ251" i="2" a="1"/>
  <c r="BQ251" i="2" s="1"/>
  <c r="DF254" i="2"/>
  <c r="DA255" i="2"/>
  <c r="DJ255" i="2" s="1"/>
  <c r="DC254" i="2"/>
  <c r="DE254" i="2" s="1"/>
  <c r="DG253" i="2" a="1"/>
  <c r="DG253" i="2" s="1"/>
  <c r="CS252" i="2" a="1"/>
  <c r="CS252" i="2" s="1"/>
  <c r="CM254" i="2"/>
  <c r="CR253" i="2"/>
  <c r="CV253" i="2"/>
  <c r="CH253" i="2"/>
  <c r="BT252" i="2"/>
  <c r="BK253" i="2"/>
  <c r="BP252" i="2"/>
  <c r="BC251" i="2" a="1"/>
  <c r="BC251" i="2" s="1"/>
  <c r="AW253" i="2"/>
  <c r="BF252" i="2"/>
  <c r="BB252" i="2"/>
  <c r="AR253" i="2"/>
  <c r="Z253" i="2"/>
  <c r="AA253" i="2" s="1" a="1"/>
  <c r="AA253" i="2" s="1"/>
  <c r="AD253" i="2"/>
  <c r="CE252" i="2" a="1"/>
  <c r="CE252" i="2" s="1"/>
  <c r="CD253" i="2"/>
  <c r="BY254" i="2"/>
  <c r="CA253" i="2"/>
  <c r="CC253" i="2" s="1"/>
  <c r="AN253" i="2"/>
  <c r="AO252" i="2" a="1"/>
  <c r="AO252" i="2" s="1"/>
  <c r="AI254" i="2"/>
  <c r="U254" i="2"/>
  <c r="EC255" i="2"/>
  <c r="EE254" i="2"/>
  <c r="EG254" i="2" s="1"/>
  <c r="EJ254" i="2" l="1"/>
  <c r="EL255" i="2"/>
  <c r="EK255" i="2"/>
  <c r="EM254" i="2"/>
  <c r="DO269" i="2"/>
  <c r="DT268" i="2"/>
  <c r="DU268" i="2" s="1" a="1"/>
  <c r="DU268" i="2" s="1"/>
  <c r="DX268" i="2"/>
  <c r="BQ252" i="2" a="1"/>
  <c r="BQ252" i="2" s="1"/>
  <c r="DF255" i="2"/>
  <c r="DC255" i="2"/>
  <c r="DE255" i="2" s="1"/>
  <c r="DA256" i="2"/>
  <c r="DJ256" i="2" s="1"/>
  <c r="DG254" i="2" a="1"/>
  <c r="DG254" i="2" s="1"/>
  <c r="CS253" i="2" a="1"/>
  <c r="CS253" i="2" s="1"/>
  <c r="CM255" i="2"/>
  <c r="CR254" i="2"/>
  <c r="CV254" i="2"/>
  <c r="CH254" i="2"/>
  <c r="BT253" i="2"/>
  <c r="BP253" i="2"/>
  <c r="BK254" i="2"/>
  <c r="BC252" i="2" a="1"/>
  <c r="BC252" i="2" s="1"/>
  <c r="AW254" i="2"/>
  <c r="BF253" i="2"/>
  <c r="BB253" i="2"/>
  <c r="AR254" i="2"/>
  <c r="Z254" i="2"/>
  <c r="AA254" i="2" s="1" a="1"/>
  <c r="AA254" i="2" s="1"/>
  <c r="AD254" i="2"/>
  <c r="CD254" i="2"/>
  <c r="BY255" i="2"/>
  <c r="CA254" i="2"/>
  <c r="CC254" i="2" s="1"/>
  <c r="CE253" i="2" a="1"/>
  <c r="CE253" i="2" s="1"/>
  <c r="AN254" i="2"/>
  <c r="AO253" i="2" a="1"/>
  <c r="AO253" i="2" s="1"/>
  <c r="AI255" i="2"/>
  <c r="U255" i="2"/>
  <c r="EE255" i="2"/>
  <c r="EG255" i="2" s="1"/>
  <c r="EC256" i="2"/>
  <c r="EM255" i="2" l="1"/>
  <c r="EJ255" i="2"/>
  <c r="DO270" i="2"/>
  <c r="DT269" i="2"/>
  <c r="DU269" i="2" s="1" a="1"/>
  <c r="DU269" i="2" s="1"/>
  <c r="DX269" i="2"/>
  <c r="EL256" i="2"/>
  <c r="EK256" i="2"/>
  <c r="EJ256" i="2" s="1"/>
  <c r="BQ253" i="2" a="1"/>
  <c r="BQ253" i="2" s="1"/>
  <c r="DF256" i="2"/>
  <c r="DA257" i="2"/>
  <c r="DJ257" i="2" s="1"/>
  <c r="DC256" i="2"/>
  <c r="DE256" i="2" s="1"/>
  <c r="DG255" i="2" a="1"/>
  <c r="DG255" i="2" s="1"/>
  <c r="CS254" i="2" a="1"/>
  <c r="CS254" i="2" s="1"/>
  <c r="CM256" i="2"/>
  <c r="CV255" i="2"/>
  <c r="CR255" i="2"/>
  <c r="CH255" i="2"/>
  <c r="BT254" i="2"/>
  <c r="BK255" i="2"/>
  <c r="BP254" i="2"/>
  <c r="BC253" i="2" a="1"/>
  <c r="BC253" i="2" s="1"/>
  <c r="AW255" i="2"/>
  <c r="BF254" i="2"/>
  <c r="BB254" i="2"/>
  <c r="AR255" i="2"/>
  <c r="Z255" i="2"/>
  <c r="AA255" i="2" s="1" a="1"/>
  <c r="AA255" i="2" s="1"/>
  <c r="AD255" i="2"/>
  <c r="CE254" i="2" a="1"/>
  <c r="CE254" i="2" s="1"/>
  <c r="CD255" i="2"/>
  <c r="BY256" i="2"/>
  <c r="CA255" i="2"/>
  <c r="CC255" i="2" s="1"/>
  <c r="AN255" i="2"/>
  <c r="AO254" i="2" a="1"/>
  <c r="AO254" i="2" s="1"/>
  <c r="AI256" i="2"/>
  <c r="U256" i="2"/>
  <c r="EC257" i="2"/>
  <c r="EE256" i="2"/>
  <c r="EG256" i="2" s="1"/>
  <c r="EL257" i="2" l="1"/>
  <c r="EK257" i="2"/>
  <c r="EJ257" i="2" s="1"/>
  <c r="EM256" i="2"/>
  <c r="DO271" i="2"/>
  <c r="DX270" i="2"/>
  <c r="DT270" i="2"/>
  <c r="DU270" i="2" s="1" a="1"/>
  <c r="DU270" i="2" s="1"/>
  <c r="BQ254" i="2" a="1"/>
  <c r="BQ254" i="2" s="1"/>
  <c r="DF257" i="2"/>
  <c r="DA258" i="2"/>
  <c r="DJ258" i="2" s="1"/>
  <c r="DC257" i="2"/>
  <c r="DE257" i="2" s="1"/>
  <c r="DG256" i="2" a="1"/>
  <c r="DG256" i="2" s="1"/>
  <c r="CS255" i="2" a="1"/>
  <c r="CS255" i="2" s="1"/>
  <c r="CM257" i="2"/>
  <c r="CR256" i="2"/>
  <c r="CV256" i="2"/>
  <c r="CH256" i="2"/>
  <c r="BT255" i="2"/>
  <c r="BP255" i="2"/>
  <c r="BK256" i="2"/>
  <c r="AW256" i="2"/>
  <c r="BF255" i="2"/>
  <c r="BB255" i="2"/>
  <c r="BC254" i="2" a="1"/>
  <c r="BC254" i="2" s="1"/>
  <c r="AR256" i="2"/>
  <c r="Z256" i="2"/>
  <c r="AA256" i="2" s="1" a="1"/>
  <c r="AA256" i="2" s="1"/>
  <c r="AD256" i="2"/>
  <c r="CD256" i="2"/>
  <c r="BY257" i="2"/>
  <c r="CA256" i="2"/>
  <c r="CC256" i="2" s="1"/>
  <c r="CE255" i="2" a="1"/>
  <c r="CE255" i="2" s="1"/>
  <c r="AN256" i="2"/>
  <c r="AO255" i="2" a="1"/>
  <c r="AO255" i="2" s="1"/>
  <c r="AI257" i="2"/>
  <c r="U257" i="2"/>
  <c r="EC258" i="2"/>
  <c r="EE257" i="2"/>
  <c r="EG257" i="2" s="1"/>
  <c r="DO272" i="2" l="1"/>
  <c r="DT271" i="2"/>
  <c r="DU271" i="2" s="1" a="1"/>
  <c r="DU271" i="2" s="1"/>
  <c r="DX271" i="2"/>
  <c r="EL258" i="2"/>
  <c r="EK258" i="2"/>
  <c r="EJ258" i="2" s="1"/>
  <c r="EM257" i="2"/>
  <c r="BQ255" i="2" a="1"/>
  <c r="BQ255" i="2" s="1"/>
  <c r="DF258" i="2"/>
  <c r="DA259" i="2"/>
  <c r="DJ259" i="2" s="1"/>
  <c r="DC258" i="2"/>
  <c r="DE258" i="2" s="1"/>
  <c r="DG257" i="2" a="1"/>
  <c r="DG257" i="2" s="1"/>
  <c r="CS256" i="2" a="1"/>
  <c r="CS256" i="2" s="1"/>
  <c r="CM258" i="2"/>
  <c r="CV257" i="2"/>
  <c r="CR257" i="2"/>
  <c r="CH257" i="2"/>
  <c r="BT256" i="2"/>
  <c r="BK257" i="2"/>
  <c r="BP256" i="2"/>
  <c r="AW257" i="2"/>
  <c r="BF256" i="2"/>
  <c r="BB256" i="2"/>
  <c r="BC255" i="2" a="1"/>
  <c r="BC255" i="2" s="1"/>
  <c r="AR257" i="2"/>
  <c r="Z257" i="2"/>
  <c r="AA257" i="2" s="1" a="1"/>
  <c r="AA257" i="2" s="1"/>
  <c r="AD257" i="2"/>
  <c r="CD257" i="2"/>
  <c r="BY258" i="2"/>
  <c r="CA257" i="2"/>
  <c r="CC257" i="2" s="1"/>
  <c r="CE256" i="2" a="1"/>
  <c r="CE256" i="2" s="1"/>
  <c r="AN257" i="2"/>
  <c r="AO256" i="2" a="1"/>
  <c r="AO256" i="2" s="1"/>
  <c r="AI258" i="2"/>
  <c r="U258" i="2"/>
  <c r="EC259" i="2"/>
  <c r="EE258" i="2"/>
  <c r="EG258" i="2" s="1"/>
  <c r="EM258" i="2" l="1"/>
  <c r="DO273" i="2"/>
  <c r="DX272" i="2"/>
  <c r="DT272" i="2"/>
  <c r="DU272" i="2" s="1" a="1"/>
  <c r="DU272" i="2" s="1"/>
  <c r="EK259" i="2"/>
  <c r="EL259" i="2"/>
  <c r="BQ256" i="2" a="1"/>
  <c r="BQ256" i="2" s="1"/>
  <c r="DF259" i="2"/>
  <c r="DA260" i="2"/>
  <c r="DJ260" i="2" s="1"/>
  <c r="DC259" i="2"/>
  <c r="DE259" i="2" s="1"/>
  <c r="DG258" i="2" a="1"/>
  <c r="DG258" i="2" s="1"/>
  <c r="CS257" i="2" a="1"/>
  <c r="CS257" i="2" s="1"/>
  <c r="CM259" i="2"/>
  <c r="CV258" i="2"/>
  <c r="CR258" i="2"/>
  <c r="CH258" i="2"/>
  <c r="BT257" i="2"/>
  <c r="BK258" i="2"/>
  <c r="BP257" i="2"/>
  <c r="BC256" i="2" a="1"/>
  <c r="BC256" i="2" s="1"/>
  <c r="AW258" i="2"/>
  <c r="BF257" i="2"/>
  <c r="BB257" i="2"/>
  <c r="AR258" i="2"/>
  <c r="Z258" i="2"/>
  <c r="AA258" i="2" s="1" a="1"/>
  <c r="AA258" i="2" s="1"/>
  <c r="AD258" i="2"/>
  <c r="CE257" i="2" a="1"/>
  <c r="CE257" i="2" s="1"/>
  <c r="CD258" i="2"/>
  <c r="BY259" i="2"/>
  <c r="CA258" i="2"/>
  <c r="CC258" i="2" s="1"/>
  <c r="AN258" i="2"/>
  <c r="AO257" i="2" a="1"/>
  <c r="AO257" i="2" s="1"/>
  <c r="AI259" i="2"/>
  <c r="U259" i="2"/>
  <c r="EC260" i="2"/>
  <c r="EE259" i="2"/>
  <c r="EG259" i="2" s="1"/>
  <c r="DO274" i="2" l="1"/>
  <c r="DX273" i="2"/>
  <c r="DT273" i="2"/>
  <c r="DU273" i="2" s="1" a="1"/>
  <c r="DU273" i="2" s="1"/>
  <c r="EK260" i="2"/>
  <c r="EL260" i="2"/>
  <c r="EM259" i="2"/>
  <c r="EJ259" i="2"/>
  <c r="BQ257" i="2" a="1"/>
  <c r="BQ257" i="2" s="1"/>
  <c r="DF260" i="2"/>
  <c r="DA261" i="2"/>
  <c r="DJ261" i="2" s="1"/>
  <c r="DC260" i="2"/>
  <c r="DE260" i="2" s="1"/>
  <c r="DG259" i="2" a="1"/>
  <c r="DG259" i="2" s="1"/>
  <c r="CS258" i="2" a="1"/>
  <c r="CS258" i="2" s="1"/>
  <c r="CM260" i="2"/>
  <c r="CV259" i="2"/>
  <c r="CR259" i="2"/>
  <c r="CH259" i="2"/>
  <c r="BT258" i="2"/>
  <c r="BK259" i="2"/>
  <c r="BP258" i="2"/>
  <c r="BC257" i="2" a="1"/>
  <c r="BC257" i="2" s="1"/>
  <c r="AW259" i="2"/>
  <c r="BF258" i="2"/>
  <c r="BB258" i="2"/>
  <c r="AR259" i="2"/>
  <c r="Z259" i="2"/>
  <c r="AA259" i="2" s="1" a="1"/>
  <c r="AA259" i="2" s="1"/>
  <c r="AD259" i="2"/>
  <c r="CD259" i="2"/>
  <c r="CA259" i="2"/>
  <c r="CC259" i="2" s="1"/>
  <c r="BY260" i="2"/>
  <c r="CE258" i="2" a="1"/>
  <c r="CE258" i="2" s="1"/>
  <c r="AN259" i="2"/>
  <c r="AO258" i="2" a="1"/>
  <c r="AO258" i="2" s="1"/>
  <c r="AI260" i="2"/>
  <c r="U260" i="2"/>
  <c r="EC261" i="2"/>
  <c r="EE260" i="2"/>
  <c r="EG260" i="2" s="1"/>
  <c r="EJ260" i="2" l="1"/>
  <c r="EK261" i="2"/>
  <c r="EL261" i="2"/>
  <c r="EM260" i="2"/>
  <c r="DO275" i="2"/>
  <c r="DX274" i="2"/>
  <c r="DT274" i="2"/>
  <c r="DU274" i="2" s="1" a="1"/>
  <c r="DU274" i="2" s="1"/>
  <c r="BQ258" i="2" a="1"/>
  <c r="BQ258" i="2" s="1"/>
  <c r="DG260" i="2" a="1"/>
  <c r="DG260" i="2" s="1"/>
  <c r="DF261" i="2"/>
  <c r="DA262" i="2"/>
  <c r="DJ262" i="2" s="1"/>
  <c r="DC261" i="2"/>
  <c r="DE261" i="2" s="1"/>
  <c r="CS259" i="2" a="1"/>
  <c r="CS259" i="2" s="1"/>
  <c r="CM261" i="2"/>
  <c r="CV260" i="2"/>
  <c r="CR260" i="2"/>
  <c r="CH260" i="2"/>
  <c r="BT259" i="2"/>
  <c r="BK260" i="2"/>
  <c r="BP259" i="2"/>
  <c r="BC258" i="2" a="1"/>
  <c r="BC258" i="2" s="1"/>
  <c r="AW260" i="2"/>
  <c r="BF259" i="2"/>
  <c r="BB259" i="2"/>
  <c r="AR260" i="2"/>
  <c r="Z260" i="2"/>
  <c r="AA260" i="2" s="1" a="1"/>
  <c r="AA260" i="2" s="1"/>
  <c r="AD260" i="2"/>
  <c r="CE259" i="2" a="1"/>
  <c r="CE259" i="2" s="1"/>
  <c r="CD260" i="2"/>
  <c r="BY261" i="2"/>
  <c r="CA260" i="2"/>
  <c r="CC260" i="2" s="1"/>
  <c r="AN260" i="2"/>
  <c r="AO259" i="2" a="1"/>
  <c r="AO259" i="2" s="1"/>
  <c r="AI261" i="2"/>
  <c r="U261" i="2"/>
  <c r="EC262" i="2"/>
  <c r="EE261" i="2"/>
  <c r="EG261" i="2" s="1"/>
  <c r="EJ261" i="2" l="1"/>
  <c r="EM261" i="2"/>
  <c r="EL262" i="2"/>
  <c r="EK262" i="2"/>
  <c r="DO276" i="2"/>
  <c r="DT275" i="2"/>
  <c r="DU275" i="2" s="1" a="1"/>
  <c r="DU275" i="2" s="1"/>
  <c r="DX275" i="2"/>
  <c r="BQ259" i="2" a="1"/>
  <c r="BQ259" i="2" s="1"/>
  <c r="DG261" i="2" a="1"/>
  <c r="DG261" i="2" s="1"/>
  <c r="DF262" i="2"/>
  <c r="DA263" i="2"/>
  <c r="DJ263" i="2" s="1"/>
  <c r="DC262" i="2"/>
  <c r="DE262" i="2" s="1"/>
  <c r="CS260" i="2" a="1"/>
  <c r="CS260" i="2" s="1"/>
  <c r="CM262" i="2"/>
  <c r="CV261" i="2"/>
  <c r="CR261" i="2"/>
  <c r="CH261" i="2"/>
  <c r="BT260" i="2"/>
  <c r="BK261" i="2"/>
  <c r="BP260" i="2"/>
  <c r="BC259" i="2" a="1"/>
  <c r="BC259" i="2" s="1"/>
  <c r="AW261" i="2"/>
  <c r="BF260" i="2"/>
  <c r="BB260" i="2"/>
  <c r="AR261" i="2"/>
  <c r="Z261" i="2"/>
  <c r="AA261" i="2" s="1" a="1"/>
  <c r="AA261" i="2" s="1"/>
  <c r="AD261" i="2"/>
  <c r="CD261" i="2"/>
  <c r="BY262" i="2"/>
  <c r="CA261" i="2"/>
  <c r="CC261" i="2" s="1"/>
  <c r="CE260" i="2" a="1"/>
  <c r="CE260" i="2" s="1"/>
  <c r="AN261" i="2"/>
  <c r="AO260" i="2" a="1"/>
  <c r="AO260" i="2" s="1"/>
  <c r="AI262" i="2"/>
  <c r="U262" i="2"/>
  <c r="EC263" i="2"/>
  <c r="EE262" i="2"/>
  <c r="EG262" i="2" s="1"/>
  <c r="EJ262" i="2" l="1"/>
  <c r="EM262" i="2"/>
  <c r="EL263" i="2"/>
  <c r="EK263" i="2"/>
  <c r="DO277" i="2"/>
  <c r="DT276" i="2"/>
  <c r="DU276" i="2" s="1" a="1"/>
  <c r="DU276" i="2" s="1"/>
  <c r="DX276" i="2"/>
  <c r="BQ260" i="2" a="1"/>
  <c r="BQ260" i="2" s="1"/>
  <c r="DG262" i="2" a="1"/>
  <c r="DG262" i="2" s="1"/>
  <c r="DF263" i="2"/>
  <c r="DA264" i="2"/>
  <c r="DJ264" i="2" s="1"/>
  <c r="DC263" i="2"/>
  <c r="DE263" i="2" s="1"/>
  <c r="CS261" i="2" a="1"/>
  <c r="CS261" i="2" s="1"/>
  <c r="CM263" i="2"/>
  <c r="CV262" i="2"/>
  <c r="CR262" i="2"/>
  <c r="CH262" i="2"/>
  <c r="BT261" i="2"/>
  <c r="BP261" i="2"/>
  <c r="BK262" i="2"/>
  <c r="AW262" i="2"/>
  <c r="BF261" i="2"/>
  <c r="BB261" i="2"/>
  <c r="BC260" i="2" a="1"/>
  <c r="BC260" i="2" s="1"/>
  <c r="AR262" i="2"/>
  <c r="Z262" i="2"/>
  <c r="AA262" i="2" s="1" a="1"/>
  <c r="AA262" i="2" s="1"/>
  <c r="AD262" i="2"/>
  <c r="CD262" i="2"/>
  <c r="BY263" i="2"/>
  <c r="CA262" i="2"/>
  <c r="CC262" i="2" s="1"/>
  <c r="CE261" i="2" a="1"/>
  <c r="CE261" i="2" s="1"/>
  <c r="AN262" i="2"/>
  <c r="AO261" i="2" a="1"/>
  <c r="AO261" i="2" s="1"/>
  <c r="AI263" i="2"/>
  <c r="U263" i="2"/>
  <c r="EC264" i="2"/>
  <c r="EE263" i="2"/>
  <c r="EG263" i="2" s="1"/>
  <c r="EM263" i="2" l="1"/>
  <c r="EL264" i="2"/>
  <c r="EK264" i="2"/>
  <c r="DO278" i="2"/>
  <c r="DX277" i="2"/>
  <c r="DT277" i="2"/>
  <c r="DU277" i="2" s="1" a="1"/>
  <c r="DU277" i="2" s="1"/>
  <c r="EJ263" i="2"/>
  <c r="BQ261" i="2" a="1"/>
  <c r="BQ261" i="2" s="1"/>
  <c r="DF264" i="2"/>
  <c r="DA265" i="2"/>
  <c r="DJ265" i="2" s="1"/>
  <c r="DC264" i="2"/>
  <c r="DE264" i="2" s="1"/>
  <c r="DG263" i="2" a="1"/>
  <c r="DG263" i="2" s="1"/>
  <c r="CS262" i="2" a="1"/>
  <c r="CS262" i="2" s="1"/>
  <c r="CM264" i="2"/>
  <c r="CV263" i="2"/>
  <c r="CR263" i="2"/>
  <c r="CH263" i="2"/>
  <c r="BT262" i="2"/>
  <c r="BP262" i="2"/>
  <c r="BK263" i="2"/>
  <c r="AW263" i="2"/>
  <c r="BF262" i="2"/>
  <c r="BB262" i="2"/>
  <c r="BC261" i="2" a="1"/>
  <c r="BC261" i="2" s="1"/>
  <c r="AR263" i="2"/>
  <c r="Z263" i="2"/>
  <c r="AA263" i="2" s="1" a="1"/>
  <c r="AA263" i="2" s="1"/>
  <c r="AD263" i="2"/>
  <c r="CD263" i="2"/>
  <c r="BY264" i="2"/>
  <c r="CA263" i="2"/>
  <c r="CC263" i="2" s="1"/>
  <c r="CE262" i="2" a="1"/>
  <c r="CE262" i="2" s="1"/>
  <c r="AN263" i="2"/>
  <c r="AO262" i="2" a="1"/>
  <c r="AO262" i="2" s="1"/>
  <c r="AI264" i="2"/>
  <c r="U264" i="2"/>
  <c r="EC265" i="2"/>
  <c r="EE264" i="2"/>
  <c r="EG264" i="2" s="1"/>
  <c r="EJ264" i="2" l="1"/>
  <c r="EM264" i="2"/>
  <c r="EK265" i="2"/>
  <c r="EL265" i="2"/>
  <c r="DO279" i="2"/>
  <c r="DT278" i="2"/>
  <c r="DU278" i="2" s="1" a="1"/>
  <c r="DU278" i="2" s="1"/>
  <c r="DX278" i="2"/>
  <c r="BQ262" i="2" a="1"/>
  <c r="BQ262" i="2" s="1"/>
  <c r="DF265" i="2"/>
  <c r="DA266" i="2"/>
  <c r="DJ266" i="2" s="1"/>
  <c r="DC265" i="2"/>
  <c r="DE265" i="2" s="1"/>
  <c r="DG264" i="2" a="1"/>
  <c r="DG264" i="2" s="1"/>
  <c r="CS263" i="2" a="1"/>
  <c r="CS263" i="2" s="1"/>
  <c r="CM265" i="2"/>
  <c r="CV264" i="2"/>
  <c r="CR264" i="2"/>
  <c r="CH264" i="2"/>
  <c r="BT263" i="2"/>
  <c r="BP263" i="2"/>
  <c r="BK264" i="2"/>
  <c r="BC262" i="2" a="1"/>
  <c r="BC262" i="2" s="1"/>
  <c r="AW264" i="2"/>
  <c r="BF263" i="2"/>
  <c r="BB263" i="2"/>
  <c r="AR264" i="2"/>
  <c r="Z264" i="2"/>
  <c r="AA264" i="2" s="1" a="1"/>
  <c r="AA264" i="2" s="1"/>
  <c r="AD264" i="2"/>
  <c r="CD264" i="2"/>
  <c r="BY265" i="2"/>
  <c r="CA264" i="2"/>
  <c r="CC264" i="2" s="1"/>
  <c r="CE263" i="2" a="1"/>
  <c r="CE263" i="2" s="1"/>
  <c r="AN264" i="2"/>
  <c r="AO263" i="2" a="1"/>
  <c r="AO263" i="2" s="1"/>
  <c r="AI265" i="2"/>
  <c r="U265" i="2"/>
  <c r="EC266" i="2"/>
  <c r="EE265" i="2"/>
  <c r="EG265" i="2" s="1"/>
  <c r="EJ265" i="2" l="1"/>
  <c r="EM265" i="2"/>
  <c r="EL266" i="2"/>
  <c r="EK266" i="2"/>
  <c r="EJ266" i="2" s="1"/>
  <c r="DO280" i="2"/>
  <c r="DT279" i="2"/>
  <c r="DU279" i="2" s="1" a="1"/>
  <c r="DU279" i="2" s="1"/>
  <c r="DX279" i="2"/>
  <c r="BQ263" i="2" a="1"/>
  <c r="BQ263" i="2" s="1"/>
  <c r="DF266" i="2"/>
  <c r="DA267" i="2"/>
  <c r="DJ267" i="2" s="1"/>
  <c r="DC266" i="2"/>
  <c r="DE266" i="2" s="1"/>
  <c r="DG265" i="2" a="1"/>
  <c r="DG265" i="2" s="1"/>
  <c r="CS264" i="2" a="1"/>
  <c r="CS264" i="2" s="1"/>
  <c r="CM266" i="2"/>
  <c r="CV265" i="2"/>
  <c r="CR265" i="2"/>
  <c r="CH265" i="2"/>
  <c r="BT264" i="2"/>
  <c r="BK265" i="2"/>
  <c r="BP264" i="2"/>
  <c r="BC263" i="2" a="1"/>
  <c r="BC263" i="2" s="1"/>
  <c r="AW265" i="2"/>
  <c r="BF264" i="2"/>
  <c r="BB264" i="2"/>
  <c r="AR265" i="2"/>
  <c r="Z265" i="2"/>
  <c r="AA265" i="2" s="1" a="1"/>
  <c r="AA265" i="2" s="1"/>
  <c r="AD265" i="2"/>
  <c r="CD265" i="2"/>
  <c r="BY266" i="2"/>
  <c r="CA265" i="2"/>
  <c r="CC265" i="2" s="1"/>
  <c r="CE264" i="2" a="1"/>
  <c r="CE264" i="2" s="1"/>
  <c r="AN265" i="2"/>
  <c r="AO264" i="2" a="1"/>
  <c r="AO264" i="2" s="1"/>
  <c r="AI266" i="2"/>
  <c r="U266" i="2"/>
  <c r="EC267" i="2"/>
  <c r="EE266" i="2"/>
  <c r="EG266" i="2" s="1"/>
  <c r="EM266" i="2" l="1"/>
  <c r="DO281" i="2"/>
  <c r="DT280" i="2"/>
  <c r="DU280" i="2" s="1" a="1"/>
  <c r="DU280" i="2" s="1"/>
  <c r="DX280" i="2"/>
  <c r="EL267" i="2"/>
  <c r="EK267" i="2"/>
  <c r="EM267" i="2" s="1"/>
  <c r="BQ264" i="2" a="1"/>
  <c r="BQ264" i="2" s="1"/>
  <c r="DF267" i="2"/>
  <c r="DA268" i="2"/>
  <c r="DJ268" i="2" s="1"/>
  <c r="DC267" i="2"/>
  <c r="DE267" i="2" s="1"/>
  <c r="DG266" i="2" a="1"/>
  <c r="DG266" i="2" s="1"/>
  <c r="CS265" i="2" a="1"/>
  <c r="CS265" i="2" s="1"/>
  <c r="CM267" i="2"/>
  <c r="CV266" i="2"/>
  <c r="CR266" i="2"/>
  <c r="CH266" i="2"/>
  <c r="BT265" i="2"/>
  <c r="BP265" i="2"/>
  <c r="BK266" i="2"/>
  <c r="BC264" i="2" a="1"/>
  <c r="BC264" i="2" s="1"/>
  <c r="AW266" i="2"/>
  <c r="BF265" i="2"/>
  <c r="BB265" i="2"/>
  <c r="AR266" i="2"/>
  <c r="Z266" i="2"/>
  <c r="AA266" i="2" s="1" a="1"/>
  <c r="AA266" i="2" s="1"/>
  <c r="AD266" i="2"/>
  <c r="CD266" i="2"/>
  <c r="BY267" i="2"/>
  <c r="CA266" i="2"/>
  <c r="CC266" i="2" s="1"/>
  <c r="CE265" i="2" a="1"/>
  <c r="CE265" i="2" s="1"/>
  <c r="AN266" i="2"/>
  <c r="AO265" i="2" a="1"/>
  <c r="AO265" i="2" s="1"/>
  <c r="AI267" i="2"/>
  <c r="U267" i="2"/>
  <c r="EE267" i="2"/>
  <c r="EG267" i="2" s="1"/>
  <c r="EC268" i="2"/>
  <c r="EJ267" i="2" l="1"/>
  <c r="EL268" i="2"/>
  <c r="EK268" i="2"/>
  <c r="DO282" i="2"/>
  <c r="DT281" i="2"/>
  <c r="DU281" i="2" s="1" a="1"/>
  <c r="DU281" i="2" s="1"/>
  <c r="DX281" i="2"/>
  <c r="BQ265" i="2" a="1"/>
  <c r="BQ265" i="2" s="1"/>
  <c r="DF268" i="2"/>
  <c r="DA269" i="2"/>
  <c r="DJ269" i="2" s="1"/>
  <c r="DC268" i="2"/>
  <c r="DE268" i="2" s="1"/>
  <c r="DG267" i="2" a="1"/>
  <c r="DG267" i="2" s="1"/>
  <c r="CS266" i="2" a="1"/>
  <c r="CS266" i="2" s="1"/>
  <c r="CM268" i="2"/>
  <c r="CV267" i="2"/>
  <c r="CR267" i="2"/>
  <c r="CH267" i="2"/>
  <c r="BT266" i="2"/>
  <c r="BK267" i="2"/>
  <c r="BP266" i="2"/>
  <c r="BC265" i="2" a="1"/>
  <c r="BC265" i="2" s="1"/>
  <c r="AW267" i="2"/>
  <c r="BF266" i="2"/>
  <c r="BB266" i="2"/>
  <c r="AR267" i="2"/>
  <c r="Z267" i="2"/>
  <c r="AA267" i="2" s="1" a="1"/>
  <c r="AA267" i="2" s="1"/>
  <c r="AD267" i="2"/>
  <c r="CD267" i="2"/>
  <c r="CA267" i="2"/>
  <c r="CC267" i="2" s="1"/>
  <c r="BY268" i="2"/>
  <c r="CE266" i="2" a="1"/>
  <c r="CE266" i="2" s="1"/>
  <c r="AN267" i="2"/>
  <c r="AO266" i="2" a="1"/>
  <c r="AO266" i="2" s="1"/>
  <c r="AI268" i="2"/>
  <c r="U268" i="2"/>
  <c r="EC269" i="2"/>
  <c r="EE268" i="2"/>
  <c r="EG268" i="2" s="1"/>
  <c r="EM268" i="2" l="1"/>
  <c r="DO283" i="2"/>
  <c r="DT282" i="2"/>
  <c r="DU282" i="2" s="1" a="1"/>
  <c r="DU282" i="2" s="1"/>
  <c r="DX282" i="2"/>
  <c r="EL269" i="2"/>
  <c r="EK269" i="2"/>
  <c r="EJ268" i="2"/>
  <c r="BQ266" i="2" a="1"/>
  <c r="BQ266" i="2" s="1"/>
  <c r="DF269" i="2"/>
  <c r="DC269" i="2"/>
  <c r="DE269" i="2" s="1"/>
  <c r="DA270" i="2"/>
  <c r="DJ270" i="2" s="1"/>
  <c r="DG268" i="2" a="1"/>
  <c r="DG268" i="2" s="1"/>
  <c r="CS267" i="2" a="1"/>
  <c r="CS267" i="2" s="1"/>
  <c r="CM269" i="2"/>
  <c r="CV268" i="2"/>
  <c r="CR268" i="2"/>
  <c r="CH268" i="2"/>
  <c r="BT267" i="2"/>
  <c r="BP267" i="2"/>
  <c r="BK268" i="2"/>
  <c r="BC266" i="2" a="1"/>
  <c r="BC266" i="2" s="1"/>
  <c r="AW268" i="2"/>
  <c r="BF267" i="2"/>
  <c r="BB267" i="2"/>
  <c r="AR268" i="2"/>
  <c r="Z268" i="2"/>
  <c r="AA268" i="2" s="1" a="1"/>
  <c r="AA268" i="2" s="1"/>
  <c r="AD268" i="2"/>
  <c r="CD268" i="2"/>
  <c r="BY269" i="2"/>
  <c r="CA268" i="2"/>
  <c r="CC268" i="2" s="1"/>
  <c r="CE267" i="2" a="1"/>
  <c r="CE267" i="2" s="1"/>
  <c r="AN268" i="2"/>
  <c r="AO267" i="2" a="1"/>
  <c r="AO267" i="2" s="1"/>
  <c r="AI269" i="2"/>
  <c r="U269" i="2"/>
  <c r="EC270" i="2"/>
  <c r="EE269" i="2"/>
  <c r="EG269" i="2" s="1"/>
  <c r="EM269" i="2" l="1"/>
  <c r="EJ269" i="2"/>
  <c r="EL270" i="2"/>
  <c r="EK270" i="2"/>
  <c r="DO284" i="2"/>
  <c r="DT283" i="2"/>
  <c r="DU283" i="2" s="1" a="1"/>
  <c r="DU283" i="2" s="1"/>
  <c r="DX283" i="2"/>
  <c r="BQ267" i="2" a="1"/>
  <c r="BQ267" i="2" s="1"/>
  <c r="DF270" i="2"/>
  <c r="DA271" i="2"/>
  <c r="DJ271" i="2" s="1"/>
  <c r="DC270" i="2"/>
  <c r="DE270" i="2" s="1"/>
  <c r="DG269" i="2" a="1"/>
  <c r="DG269" i="2" s="1"/>
  <c r="CS268" i="2" a="1"/>
  <c r="CS268" i="2" s="1"/>
  <c r="CM270" i="2"/>
  <c r="CV269" i="2"/>
  <c r="CR269" i="2"/>
  <c r="CH269" i="2"/>
  <c r="BT268" i="2"/>
  <c r="BK269" i="2"/>
  <c r="BP268" i="2"/>
  <c r="BC267" i="2" a="1"/>
  <c r="BC267" i="2" s="1"/>
  <c r="AW269" i="2"/>
  <c r="BF268" i="2"/>
  <c r="BB268" i="2"/>
  <c r="AR269" i="2"/>
  <c r="Z269" i="2"/>
  <c r="AA269" i="2" s="1" a="1"/>
  <c r="AA269" i="2" s="1"/>
  <c r="AD269" i="2"/>
  <c r="CD269" i="2"/>
  <c r="CA269" i="2"/>
  <c r="CC269" i="2" s="1"/>
  <c r="BY270" i="2"/>
  <c r="CE268" i="2" a="1"/>
  <c r="CE268" i="2" s="1"/>
  <c r="AN269" i="2"/>
  <c r="AO268" i="2" a="1"/>
  <c r="AO268" i="2" s="1"/>
  <c r="AI270" i="2"/>
  <c r="U270" i="2"/>
  <c r="EC271" i="2"/>
  <c r="EE270" i="2"/>
  <c r="EG270" i="2" s="1"/>
  <c r="EM270" i="2" l="1"/>
  <c r="EJ270" i="2"/>
  <c r="EK271" i="2"/>
  <c r="EL271" i="2"/>
  <c r="DO285" i="2"/>
  <c r="DX284" i="2"/>
  <c r="DT284" i="2"/>
  <c r="DU284" i="2" s="1" a="1"/>
  <c r="DU284" i="2" s="1"/>
  <c r="BQ268" i="2" a="1"/>
  <c r="BQ268" i="2" s="1"/>
  <c r="DF271" i="2"/>
  <c r="DC271" i="2"/>
  <c r="DE271" i="2" s="1"/>
  <c r="DA272" i="2"/>
  <c r="DJ272" i="2" s="1"/>
  <c r="DG270" i="2" a="1"/>
  <c r="DG270" i="2" s="1"/>
  <c r="CS269" i="2" a="1"/>
  <c r="CS269" i="2" s="1"/>
  <c r="CM271" i="2"/>
  <c r="CV270" i="2"/>
  <c r="CR270" i="2"/>
  <c r="CH270" i="2"/>
  <c r="BT269" i="2"/>
  <c r="BK270" i="2"/>
  <c r="BP269" i="2"/>
  <c r="BC268" i="2" a="1"/>
  <c r="BC268" i="2" s="1"/>
  <c r="AW270" i="2"/>
  <c r="BF269" i="2"/>
  <c r="BB269" i="2"/>
  <c r="AR270" i="2"/>
  <c r="Z270" i="2"/>
  <c r="AA270" i="2" s="1" a="1"/>
  <c r="AA270" i="2" s="1"/>
  <c r="AD270" i="2"/>
  <c r="CE269" i="2" a="1"/>
  <c r="CE269" i="2" s="1"/>
  <c r="CD270" i="2"/>
  <c r="CA270" i="2"/>
  <c r="CC270" i="2" s="1"/>
  <c r="BY271" i="2"/>
  <c r="AN270" i="2"/>
  <c r="AO269" i="2" a="1"/>
  <c r="AO269" i="2" s="1"/>
  <c r="AI271" i="2"/>
  <c r="U271" i="2"/>
  <c r="EC272" i="2"/>
  <c r="EE271" i="2"/>
  <c r="EG271" i="2" s="1"/>
  <c r="EJ271" i="2" l="1"/>
  <c r="EM271" i="2"/>
  <c r="DO286" i="2"/>
  <c r="DT285" i="2"/>
  <c r="DU285" i="2" s="1" a="1"/>
  <c r="DU285" i="2" s="1"/>
  <c r="DX285" i="2"/>
  <c r="EL272" i="2"/>
  <c r="EK272" i="2"/>
  <c r="EJ272" i="2" s="1"/>
  <c r="BQ269" i="2" a="1"/>
  <c r="BQ269" i="2" s="1"/>
  <c r="DF272" i="2"/>
  <c r="DA273" i="2"/>
  <c r="DJ273" i="2" s="1"/>
  <c r="DC272" i="2"/>
  <c r="DE272" i="2" s="1"/>
  <c r="DG271" i="2" a="1"/>
  <c r="DG271" i="2" s="1"/>
  <c r="CS270" i="2" a="1"/>
  <c r="CS270" i="2" s="1"/>
  <c r="CM272" i="2"/>
  <c r="CV271" i="2"/>
  <c r="CR271" i="2"/>
  <c r="CH271" i="2"/>
  <c r="BT270" i="2"/>
  <c r="BK271" i="2"/>
  <c r="BP270" i="2"/>
  <c r="AW271" i="2"/>
  <c r="BF270" i="2"/>
  <c r="BB270" i="2"/>
  <c r="BC269" i="2" a="1"/>
  <c r="BC269" i="2" s="1"/>
  <c r="AR271" i="2"/>
  <c r="Z271" i="2"/>
  <c r="AA271" i="2" s="1" a="1"/>
  <c r="AA271" i="2" s="1"/>
  <c r="AD271" i="2"/>
  <c r="CD271" i="2"/>
  <c r="BY272" i="2"/>
  <c r="CA271" i="2"/>
  <c r="CC271" i="2" s="1"/>
  <c r="CE270" i="2" a="1"/>
  <c r="CE270" i="2" s="1"/>
  <c r="AN271" i="2"/>
  <c r="AO270" i="2" a="1"/>
  <c r="AO270" i="2" s="1"/>
  <c r="AI272" i="2"/>
  <c r="U272" i="2"/>
  <c r="EC273" i="2"/>
  <c r="EE272" i="2"/>
  <c r="EG272" i="2" s="1"/>
  <c r="EK273" i="2" l="1"/>
  <c r="EL273" i="2"/>
  <c r="EM272" i="2"/>
  <c r="DO287" i="2"/>
  <c r="DX286" i="2"/>
  <c r="DT286" i="2"/>
  <c r="DU286" i="2" s="1" a="1"/>
  <c r="DU286" i="2" s="1"/>
  <c r="BQ270" i="2" a="1"/>
  <c r="BQ270" i="2" s="1"/>
  <c r="DF273" i="2"/>
  <c r="DC273" i="2"/>
  <c r="DE273" i="2" s="1"/>
  <c r="DA274" i="2"/>
  <c r="DJ274" i="2" s="1"/>
  <c r="DG272" i="2" a="1"/>
  <c r="DG272" i="2" s="1"/>
  <c r="CS271" i="2" a="1"/>
  <c r="CS271" i="2" s="1"/>
  <c r="CM273" i="2"/>
  <c r="CV272" i="2"/>
  <c r="CR272" i="2"/>
  <c r="CH272" i="2"/>
  <c r="BT271" i="2"/>
  <c r="BK272" i="2"/>
  <c r="BP271" i="2"/>
  <c r="BC270" i="2" a="1"/>
  <c r="BC270" i="2" s="1"/>
  <c r="AW272" i="2"/>
  <c r="BF271" i="2"/>
  <c r="BB271" i="2"/>
  <c r="AR272" i="2"/>
  <c r="Z272" i="2"/>
  <c r="AA272" i="2" s="1" a="1"/>
  <c r="AA272" i="2" s="1"/>
  <c r="AD272" i="2"/>
  <c r="CE271" i="2" a="1"/>
  <c r="CE271" i="2" s="1"/>
  <c r="CD272" i="2"/>
  <c r="CA272" i="2"/>
  <c r="CC272" i="2" s="1"/>
  <c r="BY273" i="2"/>
  <c r="AN272" i="2"/>
  <c r="AO271" i="2" a="1"/>
  <c r="AO271" i="2" s="1"/>
  <c r="AI273" i="2"/>
  <c r="U273" i="2"/>
  <c r="EC274" i="2"/>
  <c r="EE273" i="2"/>
  <c r="EG273" i="2" s="1"/>
  <c r="DO288" i="2" l="1"/>
  <c r="DX287" i="2"/>
  <c r="DT287" i="2"/>
  <c r="DU287" i="2" s="1" a="1"/>
  <c r="DU287" i="2" s="1"/>
  <c r="EK274" i="2"/>
  <c r="EL274" i="2"/>
  <c r="EM273" i="2"/>
  <c r="EJ273" i="2"/>
  <c r="BQ271" i="2" a="1"/>
  <c r="BQ271" i="2" s="1"/>
  <c r="DF274" i="2"/>
  <c r="DA275" i="2"/>
  <c r="DJ275" i="2" s="1"/>
  <c r="DC274" i="2"/>
  <c r="DE274" i="2" s="1"/>
  <c r="DG273" i="2" a="1"/>
  <c r="DG273" i="2" s="1"/>
  <c r="CS272" i="2" a="1"/>
  <c r="CS272" i="2" s="1"/>
  <c r="CM274" i="2"/>
  <c r="CV273" i="2"/>
  <c r="CR273" i="2"/>
  <c r="CH273" i="2"/>
  <c r="BT272" i="2"/>
  <c r="BP272" i="2"/>
  <c r="BK273" i="2"/>
  <c r="BC271" i="2" a="1"/>
  <c r="BC271" i="2" s="1"/>
  <c r="AW273" i="2"/>
  <c r="BF272" i="2"/>
  <c r="BB272" i="2"/>
  <c r="AR273" i="2"/>
  <c r="Z273" i="2"/>
  <c r="AA273" i="2" s="1" a="1"/>
  <c r="AA273" i="2" s="1"/>
  <c r="AD273" i="2"/>
  <c r="CD273" i="2"/>
  <c r="BY274" i="2"/>
  <c r="CA273" i="2"/>
  <c r="CC273" i="2" s="1"/>
  <c r="CE272" i="2" a="1"/>
  <c r="CE272" i="2" s="1"/>
  <c r="AN273" i="2"/>
  <c r="AO272" i="2" a="1"/>
  <c r="AO272" i="2" s="1"/>
  <c r="AI274" i="2"/>
  <c r="U274" i="2"/>
  <c r="EC275" i="2"/>
  <c r="EE274" i="2"/>
  <c r="EG274" i="2" s="1"/>
  <c r="EJ274" i="2" l="1"/>
  <c r="EM274" i="2"/>
  <c r="EK275" i="2"/>
  <c r="EL275" i="2"/>
  <c r="DO289" i="2"/>
  <c r="DX288" i="2"/>
  <c r="DT288" i="2"/>
  <c r="DU288" i="2" s="1" a="1"/>
  <c r="DU288" i="2" s="1"/>
  <c r="BQ272" i="2" a="1"/>
  <c r="BQ272" i="2" s="1"/>
  <c r="DF275" i="2"/>
  <c r="DC275" i="2"/>
  <c r="DE275" i="2" s="1"/>
  <c r="DA276" i="2"/>
  <c r="DJ276" i="2" s="1"/>
  <c r="DG274" i="2" a="1"/>
  <c r="DG274" i="2" s="1"/>
  <c r="CS273" i="2" a="1"/>
  <c r="CS273" i="2" s="1"/>
  <c r="CM275" i="2"/>
  <c r="CR274" i="2"/>
  <c r="CV274" i="2"/>
  <c r="CH274" i="2"/>
  <c r="BT273" i="2"/>
  <c r="BK274" i="2"/>
  <c r="BP273" i="2"/>
  <c r="BC272" i="2" a="1"/>
  <c r="BC272" i="2" s="1"/>
  <c r="AW274" i="2"/>
  <c r="BF273" i="2"/>
  <c r="BB273" i="2"/>
  <c r="AR274" i="2"/>
  <c r="Z274" i="2"/>
  <c r="AA274" i="2" s="1" a="1"/>
  <c r="AA274" i="2" s="1"/>
  <c r="AD274" i="2"/>
  <c r="CE273" i="2" a="1"/>
  <c r="CE273" i="2" s="1"/>
  <c r="CD274" i="2"/>
  <c r="CA274" i="2"/>
  <c r="CC274" i="2" s="1"/>
  <c r="BY275" i="2"/>
  <c r="AN274" i="2"/>
  <c r="AO273" i="2" a="1"/>
  <c r="AO273" i="2" s="1"/>
  <c r="AI275" i="2"/>
  <c r="U275" i="2"/>
  <c r="EC276" i="2"/>
  <c r="EE275" i="2"/>
  <c r="EG275" i="2" s="1"/>
  <c r="EJ275" i="2" l="1"/>
  <c r="EM275" i="2"/>
  <c r="EL276" i="2"/>
  <c r="EK276" i="2"/>
  <c r="DO290" i="2"/>
  <c r="DT289" i="2"/>
  <c r="DU289" i="2" s="1" a="1"/>
  <c r="DU289" i="2" s="1"/>
  <c r="DX289" i="2"/>
  <c r="BQ273" i="2" a="1"/>
  <c r="BQ273" i="2" s="1"/>
  <c r="DF276" i="2"/>
  <c r="DC276" i="2"/>
  <c r="DE276" i="2" s="1"/>
  <c r="DA277" i="2"/>
  <c r="DJ277" i="2" s="1"/>
  <c r="DG275" i="2" a="1"/>
  <c r="DG275" i="2" s="1"/>
  <c r="CS274" i="2" a="1"/>
  <c r="CS274" i="2" s="1"/>
  <c r="CM276" i="2"/>
  <c r="CV275" i="2"/>
  <c r="CR275" i="2"/>
  <c r="CH275" i="2"/>
  <c r="BT274" i="2"/>
  <c r="BP274" i="2"/>
  <c r="BK275" i="2"/>
  <c r="BC273" i="2" a="1"/>
  <c r="BC273" i="2" s="1"/>
  <c r="AW275" i="2"/>
  <c r="BF274" i="2"/>
  <c r="BB274" i="2"/>
  <c r="AR275" i="2"/>
  <c r="Z275" i="2"/>
  <c r="AA275" i="2" s="1" a="1"/>
  <c r="AA275" i="2" s="1"/>
  <c r="AD275" i="2"/>
  <c r="CD275" i="2"/>
  <c r="BY276" i="2"/>
  <c r="CA275" i="2"/>
  <c r="CC275" i="2" s="1"/>
  <c r="CE274" i="2" a="1"/>
  <c r="CE274" i="2" s="1"/>
  <c r="AN275" i="2"/>
  <c r="AO274" i="2" a="1"/>
  <c r="AO274" i="2" s="1"/>
  <c r="AI276" i="2"/>
  <c r="U276" i="2"/>
  <c r="EC277" i="2"/>
  <c r="EE276" i="2"/>
  <c r="EG276" i="2" s="1"/>
  <c r="EM276" i="2" l="1"/>
  <c r="EL277" i="2"/>
  <c r="EK277" i="2"/>
  <c r="DO291" i="2"/>
  <c r="DT290" i="2"/>
  <c r="DU290" i="2" s="1" a="1"/>
  <c r="DU290" i="2" s="1"/>
  <c r="DX290" i="2"/>
  <c r="EJ276" i="2"/>
  <c r="BQ274" i="2" a="1"/>
  <c r="BQ274" i="2" s="1"/>
  <c r="DF277" i="2"/>
  <c r="DA278" i="2"/>
  <c r="DJ278" i="2" s="1"/>
  <c r="DC277" i="2"/>
  <c r="DE277" i="2" s="1"/>
  <c r="DG276" i="2" a="1"/>
  <c r="DG276" i="2" s="1"/>
  <c r="CS275" i="2" a="1"/>
  <c r="CS275" i="2" s="1"/>
  <c r="CM277" i="2"/>
  <c r="CR276" i="2"/>
  <c r="CV276" i="2"/>
  <c r="CH276" i="2"/>
  <c r="BT275" i="2"/>
  <c r="BP275" i="2"/>
  <c r="BK276" i="2"/>
  <c r="AW276" i="2"/>
  <c r="BF275" i="2"/>
  <c r="BB275" i="2"/>
  <c r="BC274" i="2" a="1"/>
  <c r="BC274" i="2" s="1"/>
  <c r="AR276" i="2"/>
  <c r="Z276" i="2"/>
  <c r="AA276" i="2" s="1" a="1"/>
  <c r="AA276" i="2" s="1"/>
  <c r="AD276" i="2"/>
  <c r="CE275" i="2" a="1"/>
  <c r="CE275" i="2" s="1"/>
  <c r="CD276" i="2"/>
  <c r="BY277" i="2"/>
  <c r="CA276" i="2"/>
  <c r="CC276" i="2" s="1"/>
  <c r="AN276" i="2"/>
  <c r="AO275" i="2" a="1"/>
  <c r="AO275" i="2" s="1"/>
  <c r="AI277" i="2"/>
  <c r="U277" i="2"/>
  <c r="EC278" i="2"/>
  <c r="EE277" i="2"/>
  <c r="EG277" i="2" s="1"/>
  <c r="EJ277" i="2" l="1"/>
  <c r="EM277" i="2"/>
  <c r="EL278" i="2"/>
  <c r="EK278" i="2"/>
  <c r="DO292" i="2"/>
  <c r="DX291" i="2"/>
  <c r="DT291" i="2"/>
  <c r="DU291" i="2" s="1" a="1"/>
  <c r="DU291" i="2" s="1"/>
  <c r="BQ275" i="2" a="1"/>
  <c r="BQ275" i="2" s="1"/>
  <c r="DG277" i="2" a="1"/>
  <c r="DG277" i="2" s="1"/>
  <c r="DF278" i="2"/>
  <c r="DA279" i="2"/>
  <c r="DJ279" i="2" s="1"/>
  <c r="DC278" i="2"/>
  <c r="DE278" i="2" s="1"/>
  <c r="CS276" i="2" a="1"/>
  <c r="CS276" i="2" s="1"/>
  <c r="CM278" i="2"/>
  <c r="CR277" i="2"/>
  <c r="CV277" i="2"/>
  <c r="CH277" i="2"/>
  <c r="BT276" i="2"/>
  <c r="BK277" i="2"/>
  <c r="BP276" i="2"/>
  <c r="BC275" i="2" a="1"/>
  <c r="BC275" i="2" s="1"/>
  <c r="AW277" i="2"/>
  <c r="BF276" i="2"/>
  <c r="BB276" i="2"/>
  <c r="AR277" i="2"/>
  <c r="Z277" i="2"/>
  <c r="AA277" i="2" s="1" a="1"/>
  <c r="AA277" i="2" s="1"/>
  <c r="AD277" i="2"/>
  <c r="CD277" i="2"/>
  <c r="BY278" i="2"/>
  <c r="CA277" i="2"/>
  <c r="CC277" i="2" s="1"/>
  <c r="CE276" i="2" a="1"/>
  <c r="CE276" i="2" s="1"/>
  <c r="AN277" i="2"/>
  <c r="AO276" i="2" a="1"/>
  <c r="AO276" i="2" s="1"/>
  <c r="AI278" i="2"/>
  <c r="U278" i="2"/>
  <c r="EC279" i="2"/>
  <c r="EE278" i="2"/>
  <c r="EG278" i="2" s="1"/>
  <c r="EM278" i="2" l="1"/>
  <c r="DO293" i="2"/>
  <c r="DT292" i="2"/>
  <c r="DU292" i="2" s="1" a="1"/>
  <c r="DU292" i="2" s="1"/>
  <c r="DX292" i="2"/>
  <c r="EK279" i="2"/>
  <c r="EL279" i="2"/>
  <c r="EJ278" i="2"/>
  <c r="DG278" i="2" a="1"/>
  <c r="DG278" i="2" s="1"/>
  <c r="BQ276" i="2" a="1"/>
  <c r="BQ276" i="2" s="1"/>
  <c r="DF279" i="2"/>
  <c r="DA280" i="2"/>
  <c r="DJ280" i="2" s="1"/>
  <c r="DC279" i="2"/>
  <c r="DE279" i="2" s="1"/>
  <c r="CS277" i="2" a="1"/>
  <c r="CS277" i="2" s="1"/>
  <c r="CM279" i="2"/>
  <c r="CV278" i="2"/>
  <c r="CR278" i="2"/>
  <c r="CH278" i="2"/>
  <c r="BT277" i="2"/>
  <c r="BK278" i="2"/>
  <c r="BP277" i="2"/>
  <c r="BC276" i="2" a="1"/>
  <c r="BC276" i="2" s="1"/>
  <c r="AW278" i="2"/>
  <c r="BF277" i="2"/>
  <c r="BB277" i="2"/>
  <c r="AR278" i="2"/>
  <c r="Z278" i="2"/>
  <c r="AA278" i="2" s="1" a="1"/>
  <c r="AA278" i="2" s="1"/>
  <c r="AD278" i="2"/>
  <c r="CE277" i="2" a="1"/>
  <c r="CE277" i="2" s="1"/>
  <c r="CD278" i="2"/>
  <c r="BY279" i="2"/>
  <c r="CA278" i="2"/>
  <c r="CC278" i="2" s="1"/>
  <c r="AN278" i="2"/>
  <c r="AO277" i="2" a="1"/>
  <c r="AO277" i="2" s="1"/>
  <c r="AI279" i="2"/>
  <c r="U279" i="2"/>
  <c r="EC280" i="2"/>
  <c r="EE279" i="2"/>
  <c r="EG279" i="2" s="1"/>
  <c r="EJ279" i="2" l="1"/>
  <c r="EM279" i="2"/>
  <c r="EL280" i="2"/>
  <c r="EK280" i="2"/>
  <c r="DO294" i="2"/>
  <c r="DX293" i="2"/>
  <c r="DT293" i="2"/>
  <c r="DU293" i="2" s="1" a="1"/>
  <c r="DU293" i="2" s="1"/>
  <c r="BQ277" i="2" a="1"/>
  <c r="BQ277" i="2" s="1"/>
  <c r="DF280" i="2"/>
  <c r="DC280" i="2"/>
  <c r="DE280" i="2" s="1"/>
  <c r="DA281" i="2"/>
  <c r="DJ281" i="2" s="1"/>
  <c r="DG279" i="2" a="1"/>
  <c r="DG279" i="2" s="1"/>
  <c r="CS278" i="2" a="1"/>
  <c r="CS278" i="2" s="1"/>
  <c r="CM280" i="2"/>
  <c r="CR279" i="2"/>
  <c r="CV279" i="2"/>
  <c r="CH279" i="2"/>
  <c r="BT278" i="2"/>
  <c r="BK279" i="2"/>
  <c r="BP278" i="2"/>
  <c r="BC277" i="2" a="1"/>
  <c r="BC277" i="2" s="1"/>
  <c r="AW279" i="2"/>
  <c r="BF278" i="2"/>
  <c r="BB278" i="2"/>
  <c r="AR279" i="2"/>
  <c r="Z279" i="2"/>
  <c r="AA279" i="2" s="1" a="1"/>
  <c r="AA279" i="2" s="1"/>
  <c r="AD279" i="2"/>
  <c r="CD279" i="2"/>
  <c r="CA279" i="2"/>
  <c r="CC279" i="2" s="1"/>
  <c r="BY280" i="2"/>
  <c r="CE278" i="2" a="1"/>
  <c r="CE278" i="2" s="1"/>
  <c r="AN279" i="2"/>
  <c r="AO278" i="2" a="1"/>
  <c r="AO278" i="2" s="1"/>
  <c r="AI280" i="2"/>
  <c r="U280" i="2"/>
  <c r="EE280" i="2"/>
  <c r="EG280" i="2" s="1"/>
  <c r="EC281" i="2"/>
  <c r="EM280" i="2" l="1"/>
  <c r="EL281" i="2"/>
  <c r="EK281" i="2"/>
  <c r="EJ280" i="2"/>
  <c r="DO295" i="2"/>
  <c r="DT294" i="2"/>
  <c r="DU294" i="2" s="1" a="1"/>
  <c r="DU294" i="2" s="1"/>
  <c r="DX294" i="2"/>
  <c r="BQ278" i="2" a="1"/>
  <c r="BQ278" i="2" s="1"/>
  <c r="DF281" i="2"/>
  <c r="DA282" i="2"/>
  <c r="DJ282" i="2" s="1"/>
  <c r="DC281" i="2"/>
  <c r="DE281" i="2" s="1"/>
  <c r="DG280" i="2" a="1"/>
  <c r="DG280" i="2" s="1"/>
  <c r="CS279" i="2" a="1"/>
  <c r="CS279" i="2" s="1"/>
  <c r="CM281" i="2"/>
  <c r="CV280" i="2"/>
  <c r="CR280" i="2"/>
  <c r="CH280" i="2"/>
  <c r="BT279" i="2"/>
  <c r="BK280" i="2"/>
  <c r="BP279" i="2"/>
  <c r="BC278" i="2" a="1"/>
  <c r="BC278" i="2" s="1"/>
  <c r="AW280" i="2"/>
  <c r="BF279" i="2"/>
  <c r="BB279" i="2"/>
  <c r="AR280" i="2"/>
  <c r="Z280" i="2"/>
  <c r="AA280" i="2" s="1" a="1"/>
  <c r="AA280" i="2" s="1"/>
  <c r="AD280" i="2"/>
  <c r="CD280" i="2"/>
  <c r="CA280" i="2"/>
  <c r="CC280" i="2" s="1"/>
  <c r="BY281" i="2"/>
  <c r="CE279" i="2" a="1"/>
  <c r="CE279" i="2" s="1"/>
  <c r="AN280" i="2"/>
  <c r="AO279" i="2" a="1"/>
  <c r="AO279" i="2" s="1"/>
  <c r="AI281" i="2"/>
  <c r="U281" i="2"/>
  <c r="EC282" i="2"/>
  <c r="EE281" i="2"/>
  <c r="EG281" i="2" s="1"/>
  <c r="EL282" i="2" l="1"/>
  <c r="EK282" i="2"/>
  <c r="DO296" i="2"/>
  <c r="DT295" i="2"/>
  <c r="DU295" i="2" s="1" a="1"/>
  <c r="DU295" i="2" s="1"/>
  <c r="DX295" i="2"/>
  <c r="EJ281" i="2"/>
  <c r="EM281" i="2"/>
  <c r="BQ279" i="2" a="1"/>
  <c r="BQ279" i="2" s="1"/>
  <c r="DF282" i="2"/>
  <c r="DA283" i="2"/>
  <c r="DJ283" i="2" s="1"/>
  <c r="DC282" i="2"/>
  <c r="DE282" i="2" s="1"/>
  <c r="DG281" i="2" a="1"/>
  <c r="DG281" i="2" s="1"/>
  <c r="CS280" i="2" a="1"/>
  <c r="CS280" i="2" s="1"/>
  <c r="CM282" i="2"/>
  <c r="CV281" i="2"/>
  <c r="CR281" i="2"/>
  <c r="CH281" i="2"/>
  <c r="BT280" i="2"/>
  <c r="BK281" i="2"/>
  <c r="BP280" i="2"/>
  <c r="AW281" i="2"/>
  <c r="BF280" i="2"/>
  <c r="BB280" i="2"/>
  <c r="BC279" i="2" a="1"/>
  <c r="BC279" i="2" s="1"/>
  <c r="AR281" i="2"/>
  <c r="Z281" i="2"/>
  <c r="AA281" i="2" s="1" a="1"/>
  <c r="AA281" i="2" s="1"/>
  <c r="AD281" i="2"/>
  <c r="CE280" i="2" a="1"/>
  <c r="CE280" i="2" s="1"/>
  <c r="CD281" i="2"/>
  <c r="BY282" i="2"/>
  <c r="CA281" i="2"/>
  <c r="CC281" i="2" s="1"/>
  <c r="AN281" i="2"/>
  <c r="AO280" i="2" a="1"/>
  <c r="AO280" i="2" s="1"/>
  <c r="AI282" i="2"/>
  <c r="U282" i="2"/>
  <c r="EC283" i="2"/>
  <c r="EE282" i="2"/>
  <c r="EG282" i="2" s="1"/>
  <c r="EJ282" i="2" l="1"/>
  <c r="EL283" i="2"/>
  <c r="EK283" i="2"/>
  <c r="DO297" i="2"/>
  <c r="DT296" i="2"/>
  <c r="DU296" i="2" s="1" a="1"/>
  <c r="DU296" i="2" s="1"/>
  <c r="DX296" i="2"/>
  <c r="EM282" i="2"/>
  <c r="BQ280" i="2" a="1"/>
  <c r="BQ280" i="2" s="1"/>
  <c r="DF283" i="2"/>
  <c r="DA284" i="2"/>
  <c r="DJ284" i="2" s="1"/>
  <c r="DC283" i="2"/>
  <c r="DE283" i="2" s="1"/>
  <c r="DG282" i="2" a="1"/>
  <c r="DG282" i="2" s="1"/>
  <c r="CS281" i="2" a="1"/>
  <c r="CS281" i="2" s="1"/>
  <c r="CM283" i="2"/>
  <c r="CR282" i="2"/>
  <c r="CV282" i="2"/>
  <c r="CH282" i="2"/>
  <c r="BT281" i="2"/>
  <c r="BK282" i="2"/>
  <c r="BP281" i="2"/>
  <c r="BC280" i="2" a="1"/>
  <c r="BC280" i="2" s="1"/>
  <c r="AW282" i="2"/>
  <c r="BF281" i="2"/>
  <c r="BB281" i="2"/>
  <c r="AR282" i="2"/>
  <c r="Z282" i="2"/>
  <c r="AA282" i="2" s="1" a="1"/>
  <c r="AA282" i="2" s="1"/>
  <c r="AD282" i="2"/>
  <c r="CD282" i="2"/>
  <c r="BY283" i="2"/>
  <c r="CA282" i="2"/>
  <c r="CC282" i="2" s="1"/>
  <c r="CE281" i="2" a="1"/>
  <c r="CE281" i="2" s="1"/>
  <c r="AN282" i="2"/>
  <c r="AO281" i="2" a="1"/>
  <c r="AO281" i="2" s="1"/>
  <c r="AI283" i="2"/>
  <c r="U283" i="2"/>
  <c r="EC284" i="2"/>
  <c r="EE283" i="2"/>
  <c r="EG283" i="2" s="1"/>
  <c r="EJ283" i="2" l="1"/>
  <c r="DO298" i="2"/>
  <c r="DT297" i="2"/>
  <c r="DU297" i="2" s="1" a="1"/>
  <c r="DU297" i="2" s="1"/>
  <c r="DX297" i="2"/>
  <c r="EL284" i="2"/>
  <c r="EK284" i="2"/>
  <c r="EJ284" i="2" s="1"/>
  <c r="EM283" i="2"/>
  <c r="BQ281" i="2" a="1"/>
  <c r="BQ281" i="2" s="1"/>
  <c r="DF284" i="2"/>
  <c r="DA285" i="2"/>
  <c r="DJ285" i="2" s="1"/>
  <c r="DC284" i="2"/>
  <c r="DE284" i="2" s="1"/>
  <c r="DG283" i="2" a="1"/>
  <c r="DG283" i="2" s="1"/>
  <c r="CS282" i="2" a="1"/>
  <c r="CS282" i="2" s="1"/>
  <c r="CM284" i="2"/>
  <c r="CV283" i="2"/>
  <c r="CR283" i="2"/>
  <c r="CH283" i="2"/>
  <c r="BT282" i="2"/>
  <c r="BK283" i="2"/>
  <c r="BP282" i="2"/>
  <c r="AW283" i="2"/>
  <c r="BF282" i="2"/>
  <c r="BB282" i="2"/>
  <c r="BC281" i="2" a="1"/>
  <c r="BC281" i="2" s="1"/>
  <c r="AR283" i="2"/>
  <c r="Z283" i="2"/>
  <c r="AA283" i="2" s="1" a="1"/>
  <c r="AA283" i="2" s="1"/>
  <c r="AD283" i="2"/>
  <c r="CE282" i="2" a="1"/>
  <c r="CE282" i="2" s="1"/>
  <c r="CD283" i="2"/>
  <c r="CA283" i="2"/>
  <c r="CC283" i="2" s="1"/>
  <c r="BY284" i="2"/>
  <c r="AN283" i="2"/>
  <c r="AO282" i="2" a="1"/>
  <c r="AO282" i="2" s="1"/>
  <c r="AI284" i="2"/>
  <c r="U284" i="2"/>
  <c r="EC285" i="2"/>
  <c r="EE284" i="2"/>
  <c r="EG284" i="2" s="1"/>
  <c r="EM284" i="2" l="1"/>
  <c r="EK285" i="2"/>
  <c r="EJ285" i="2" s="1"/>
  <c r="EL285" i="2"/>
  <c r="DO299" i="2"/>
  <c r="DX298" i="2"/>
  <c r="DT298" i="2"/>
  <c r="DU298" i="2" s="1" a="1"/>
  <c r="DU298" i="2" s="1"/>
  <c r="BQ282" i="2" a="1"/>
  <c r="BQ282" i="2" s="1"/>
  <c r="DF285" i="2"/>
  <c r="DC285" i="2"/>
  <c r="DE285" i="2" s="1"/>
  <c r="DA286" i="2"/>
  <c r="DJ286" i="2" s="1"/>
  <c r="DG284" i="2" a="1"/>
  <c r="DG284" i="2" s="1"/>
  <c r="CS283" i="2" a="1"/>
  <c r="CS283" i="2" s="1"/>
  <c r="CM285" i="2"/>
  <c r="CR284" i="2"/>
  <c r="CV284" i="2"/>
  <c r="CH284" i="2"/>
  <c r="BT283" i="2"/>
  <c r="BK284" i="2"/>
  <c r="BP283" i="2"/>
  <c r="BC282" i="2" a="1"/>
  <c r="BC282" i="2" s="1"/>
  <c r="AW284" i="2"/>
  <c r="BF283" i="2"/>
  <c r="BB283" i="2"/>
  <c r="AR284" i="2"/>
  <c r="Z284" i="2"/>
  <c r="AA284" i="2" s="1" a="1"/>
  <c r="AA284" i="2" s="1"/>
  <c r="AD284" i="2"/>
  <c r="CD284" i="2"/>
  <c r="BY285" i="2"/>
  <c r="CA284" i="2"/>
  <c r="CC284" i="2" s="1"/>
  <c r="CE283" i="2" a="1"/>
  <c r="CE283" i="2" s="1"/>
  <c r="AN284" i="2"/>
  <c r="AO283" i="2" a="1"/>
  <c r="AO283" i="2" s="1"/>
  <c r="AI285" i="2"/>
  <c r="U285" i="2"/>
  <c r="EC286" i="2"/>
  <c r="EE285" i="2"/>
  <c r="EG285" i="2" s="1"/>
  <c r="EM285" i="2" l="1"/>
  <c r="EK286" i="2"/>
  <c r="EJ286" i="2" s="1"/>
  <c r="EL286" i="2"/>
  <c r="DO300" i="2"/>
  <c r="DT299" i="2"/>
  <c r="DU299" i="2" s="1" a="1"/>
  <c r="DU299" i="2" s="1"/>
  <c r="DX299" i="2"/>
  <c r="BQ283" i="2" a="1"/>
  <c r="BQ283" i="2" s="1"/>
  <c r="DF286" i="2"/>
  <c r="DA287" i="2"/>
  <c r="DJ287" i="2" s="1"/>
  <c r="DC286" i="2"/>
  <c r="DE286" i="2" s="1"/>
  <c r="DG285" i="2" a="1"/>
  <c r="DG285" i="2" s="1"/>
  <c r="CS284" i="2" a="1"/>
  <c r="CS284" i="2" s="1"/>
  <c r="CM286" i="2"/>
  <c r="CV285" i="2"/>
  <c r="CR285" i="2"/>
  <c r="CH285" i="2"/>
  <c r="BT284" i="2"/>
  <c r="BK285" i="2"/>
  <c r="BP284" i="2"/>
  <c r="BC283" i="2" a="1"/>
  <c r="BC283" i="2" s="1"/>
  <c r="AW285" i="2"/>
  <c r="BF284" i="2"/>
  <c r="BB284" i="2"/>
  <c r="AR285" i="2"/>
  <c r="Z285" i="2"/>
  <c r="AA285" i="2" s="1" a="1"/>
  <c r="AA285" i="2" s="1"/>
  <c r="AD285" i="2"/>
  <c r="CD285" i="2"/>
  <c r="BY286" i="2"/>
  <c r="CA285" i="2"/>
  <c r="CC285" i="2" s="1"/>
  <c r="CE284" i="2" a="1"/>
  <c r="CE284" i="2" s="1"/>
  <c r="AN285" i="2"/>
  <c r="AO284" i="2" a="1"/>
  <c r="AO284" i="2" s="1"/>
  <c r="AI286" i="2"/>
  <c r="U286" i="2"/>
  <c r="EE286" i="2"/>
  <c r="EG286" i="2" s="1"/>
  <c r="EC287" i="2"/>
  <c r="EK287" i="2" l="1"/>
  <c r="EL287" i="2"/>
  <c r="DO301" i="2"/>
  <c r="DX300" i="2"/>
  <c r="DT300" i="2"/>
  <c r="DU300" i="2" s="1" a="1"/>
  <c r="DU300" i="2" s="1"/>
  <c r="EM286" i="2"/>
  <c r="BQ284" i="2" a="1"/>
  <c r="BQ284" i="2" s="1"/>
  <c r="DF287" i="2"/>
  <c r="DC287" i="2"/>
  <c r="DE287" i="2" s="1"/>
  <c r="DA288" i="2"/>
  <c r="DJ288" i="2" s="1"/>
  <c r="DG286" i="2" a="1"/>
  <c r="DG286" i="2" s="1"/>
  <c r="CS285" i="2" a="1"/>
  <c r="CS285" i="2" s="1"/>
  <c r="CM287" i="2"/>
  <c r="CR286" i="2"/>
  <c r="CV286" i="2"/>
  <c r="CH286" i="2"/>
  <c r="BT285" i="2"/>
  <c r="BP285" i="2"/>
  <c r="BK286" i="2"/>
  <c r="AW286" i="2"/>
  <c r="BF285" i="2"/>
  <c r="BB285" i="2"/>
  <c r="BC284" i="2" a="1"/>
  <c r="BC284" i="2" s="1"/>
  <c r="AR286" i="2"/>
  <c r="Z286" i="2"/>
  <c r="AA286" i="2" s="1" a="1"/>
  <c r="AA286" i="2" s="1"/>
  <c r="AD286" i="2"/>
  <c r="CE285" i="2" a="1"/>
  <c r="CE285" i="2" s="1"/>
  <c r="CD286" i="2"/>
  <c r="BY287" i="2"/>
  <c r="CA286" i="2"/>
  <c r="CC286" i="2" s="1"/>
  <c r="AN286" i="2"/>
  <c r="AO285" i="2" a="1"/>
  <c r="AO285" i="2" s="1"/>
  <c r="AI287" i="2"/>
  <c r="U287" i="2"/>
  <c r="EC288" i="2"/>
  <c r="EE287" i="2"/>
  <c r="EG287" i="2" s="1"/>
  <c r="DO302" i="2" l="1"/>
  <c r="DX301" i="2"/>
  <c r="DT301" i="2"/>
  <c r="DU301" i="2" s="1" a="1"/>
  <c r="DU301" i="2" s="1"/>
  <c r="EK288" i="2"/>
  <c r="EL288" i="2"/>
  <c r="EM287" i="2"/>
  <c r="EJ287" i="2"/>
  <c r="BQ285" i="2" a="1"/>
  <c r="BQ285" i="2" s="1"/>
  <c r="DF288" i="2"/>
  <c r="DA289" i="2"/>
  <c r="DJ289" i="2" s="1"/>
  <c r="DC288" i="2"/>
  <c r="DE288" i="2" s="1"/>
  <c r="DG287" i="2" a="1"/>
  <c r="DG287" i="2" s="1"/>
  <c r="CS286" i="2" a="1"/>
  <c r="CS286" i="2" s="1"/>
  <c r="CM288" i="2"/>
  <c r="CV287" i="2"/>
  <c r="CR287" i="2"/>
  <c r="CH287" i="2"/>
  <c r="BT286" i="2"/>
  <c r="BP286" i="2"/>
  <c r="BK287" i="2"/>
  <c r="BC285" i="2" a="1"/>
  <c r="BC285" i="2" s="1"/>
  <c r="AW287" i="2"/>
  <c r="BF286" i="2"/>
  <c r="BB286" i="2"/>
  <c r="AR287" i="2"/>
  <c r="Z287" i="2"/>
  <c r="AA287" i="2" s="1" a="1"/>
  <c r="AA287" i="2" s="1"/>
  <c r="AD287" i="2"/>
  <c r="CD287" i="2"/>
  <c r="BY288" i="2"/>
  <c r="CA287" i="2"/>
  <c r="CC287" i="2" s="1"/>
  <c r="CE286" i="2" a="1"/>
  <c r="CE286" i="2" s="1"/>
  <c r="AN287" i="2"/>
  <c r="AO286" i="2" a="1"/>
  <c r="AO286" i="2" s="1"/>
  <c r="AI288" i="2"/>
  <c r="U288" i="2"/>
  <c r="EC289" i="2"/>
  <c r="EE288" i="2"/>
  <c r="EG288" i="2" s="1"/>
  <c r="EJ288" i="2" l="1"/>
  <c r="EM288" i="2"/>
  <c r="EK289" i="2"/>
  <c r="EL289" i="2"/>
  <c r="DO303" i="2"/>
  <c r="DX302" i="2"/>
  <c r="DT302" i="2"/>
  <c r="DU302" i="2" s="1" a="1"/>
  <c r="DU302" i="2" s="1"/>
  <c r="BQ286" i="2" a="1"/>
  <c r="BQ286" i="2" s="1"/>
  <c r="DF289" i="2"/>
  <c r="DC289" i="2"/>
  <c r="DE289" i="2" s="1"/>
  <c r="DA290" i="2"/>
  <c r="DJ290" i="2" s="1"/>
  <c r="DG288" i="2" a="1"/>
  <c r="DG288" i="2" s="1"/>
  <c r="CS287" i="2" a="1"/>
  <c r="CS287" i="2" s="1"/>
  <c r="CM289" i="2"/>
  <c r="CR288" i="2"/>
  <c r="CV288" i="2"/>
  <c r="CH288" i="2"/>
  <c r="BT287" i="2"/>
  <c r="BP287" i="2"/>
  <c r="BK288" i="2"/>
  <c r="AW288" i="2"/>
  <c r="BF287" i="2"/>
  <c r="BB287" i="2"/>
  <c r="BC286" i="2" a="1"/>
  <c r="BC286" i="2" s="1"/>
  <c r="AR288" i="2"/>
  <c r="Z288" i="2"/>
  <c r="AA288" i="2" s="1" a="1"/>
  <c r="AA288" i="2" s="1"/>
  <c r="AD288" i="2"/>
  <c r="CE287" i="2" a="1"/>
  <c r="CE287" i="2" s="1"/>
  <c r="CD288" i="2"/>
  <c r="CA288" i="2"/>
  <c r="CC288" i="2" s="1"/>
  <c r="BY289" i="2"/>
  <c r="AN288" i="2"/>
  <c r="AO287" i="2" a="1"/>
  <c r="AO287" i="2" s="1"/>
  <c r="AI289" i="2"/>
  <c r="U289" i="2"/>
  <c r="EE289" i="2"/>
  <c r="EG289" i="2" s="1"/>
  <c r="EC290" i="2"/>
  <c r="EJ289" i="2" l="1"/>
  <c r="EM289" i="2"/>
  <c r="EL290" i="2"/>
  <c r="EK290" i="2"/>
  <c r="DO304" i="2"/>
  <c r="DT303" i="2"/>
  <c r="DU303" i="2" s="1" a="1"/>
  <c r="DU303" i="2" s="1"/>
  <c r="DX303" i="2"/>
  <c r="BQ287" i="2" a="1"/>
  <c r="BQ287" i="2" s="1"/>
  <c r="DF290" i="2"/>
  <c r="DA291" i="2"/>
  <c r="DJ291" i="2" s="1"/>
  <c r="DC290" i="2"/>
  <c r="DE290" i="2" s="1"/>
  <c r="DG289" i="2" a="1"/>
  <c r="DG289" i="2" s="1"/>
  <c r="CS288" i="2" a="1"/>
  <c r="CS288" i="2" s="1"/>
  <c r="CM290" i="2"/>
  <c r="CV289" i="2"/>
  <c r="CR289" i="2"/>
  <c r="CH289" i="2"/>
  <c r="BT288" i="2"/>
  <c r="BK289" i="2"/>
  <c r="BP288" i="2"/>
  <c r="AW289" i="2"/>
  <c r="BF288" i="2"/>
  <c r="BB288" i="2"/>
  <c r="BC287" i="2" a="1"/>
  <c r="BC287" i="2" s="1"/>
  <c r="AR289" i="2"/>
  <c r="Z289" i="2"/>
  <c r="AA289" i="2" s="1" a="1"/>
  <c r="AA289" i="2" s="1"/>
  <c r="AD289" i="2"/>
  <c r="CD289" i="2"/>
  <c r="BY290" i="2"/>
  <c r="CA289" i="2"/>
  <c r="CC289" i="2" s="1"/>
  <c r="CE288" i="2" a="1"/>
  <c r="CE288" i="2" s="1"/>
  <c r="AN289" i="2"/>
  <c r="AO288" i="2" a="1"/>
  <c r="AO288" i="2" s="1"/>
  <c r="AI290" i="2"/>
  <c r="U290" i="2"/>
  <c r="EC291" i="2"/>
  <c r="EE290" i="2"/>
  <c r="EG290" i="2" s="1"/>
  <c r="EM290" i="2" l="1"/>
  <c r="EL291" i="2"/>
  <c r="EK291" i="2"/>
  <c r="DO305" i="2"/>
  <c r="DT304" i="2"/>
  <c r="DU304" i="2" s="1" a="1"/>
  <c r="DU304" i="2" s="1"/>
  <c r="DX304" i="2"/>
  <c r="EJ290" i="2"/>
  <c r="EJ291" i="2" s="1"/>
  <c r="BQ288" i="2" a="1"/>
  <c r="BQ288" i="2" s="1"/>
  <c r="DF291" i="2"/>
  <c r="DA292" i="2"/>
  <c r="DJ292" i="2" s="1"/>
  <c r="DC291" i="2"/>
  <c r="DE291" i="2" s="1"/>
  <c r="DG290" i="2" a="1"/>
  <c r="DG290" i="2" s="1"/>
  <c r="CS289" i="2" a="1"/>
  <c r="CS289" i="2" s="1"/>
  <c r="CM291" i="2"/>
  <c r="CV290" i="2"/>
  <c r="CR290" i="2"/>
  <c r="CH290" i="2"/>
  <c r="BT289" i="2"/>
  <c r="BK290" i="2"/>
  <c r="BP289" i="2"/>
  <c r="BC288" i="2" a="1"/>
  <c r="BC288" i="2" s="1"/>
  <c r="AW290" i="2"/>
  <c r="BF289" i="2"/>
  <c r="BB289" i="2"/>
  <c r="AR290" i="2"/>
  <c r="Z290" i="2"/>
  <c r="AA290" i="2" s="1" a="1"/>
  <c r="AA290" i="2" s="1"/>
  <c r="AD290" i="2"/>
  <c r="CD290" i="2"/>
  <c r="BY291" i="2"/>
  <c r="CA290" i="2"/>
  <c r="CC290" i="2" s="1"/>
  <c r="CE289" i="2" a="1"/>
  <c r="CE289" i="2" s="1"/>
  <c r="AN290" i="2"/>
  <c r="AO289" i="2" a="1"/>
  <c r="AO289" i="2" s="1"/>
  <c r="AI291" i="2"/>
  <c r="U291" i="2"/>
  <c r="EE291" i="2"/>
  <c r="EG291" i="2" s="1"/>
  <c r="EC292" i="2"/>
  <c r="EM291" i="2" l="1"/>
  <c r="EL292" i="2"/>
  <c r="EK292" i="2"/>
  <c r="DO306" i="2"/>
  <c r="DX305" i="2"/>
  <c r="DT305" i="2"/>
  <c r="DU305" i="2" s="1" a="1"/>
  <c r="DU305" i="2" s="1"/>
  <c r="BQ289" i="2" a="1"/>
  <c r="BQ289" i="2" s="1"/>
  <c r="DF292" i="2"/>
  <c r="DA293" i="2"/>
  <c r="DJ293" i="2" s="1"/>
  <c r="DC292" i="2"/>
  <c r="DE292" i="2" s="1"/>
  <c r="DG291" i="2" a="1"/>
  <c r="DG291" i="2" s="1"/>
  <c r="CS290" i="2" a="1"/>
  <c r="CS290" i="2" s="1"/>
  <c r="CM292" i="2"/>
  <c r="CV291" i="2"/>
  <c r="CR291" i="2"/>
  <c r="CH291" i="2"/>
  <c r="BT290" i="2"/>
  <c r="BK291" i="2"/>
  <c r="BP290" i="2"/>
  <c r="BC289" i="2" a="1"/>
  <c r="BC289" i="2" s="1"/>
  <c r="AW291" i="2"/>
  <c r="BF290" i="2"/>
  <c r="BB290" i="2"/>
  <c r="AR291" i="2"/>
  <c r="Z291" i="2"/>
  <c r="AA291" i="2" s="1" a="1"/>
  <c r="AA291" i="2" s="1"/>
  <c r="AD291" i="2"/>
  <c r="CE290" i="2" a="1"/>
  <c r="CE290" i="2" s="1"/>
  <c r="CD291" i="2"/>
  <c r="BY292" i="2"/>
  <c r="CA291" i="2"/>
  <c r="CC291" i="2" s="1"/>
  <c r="AN291" i="2"/>
  <c r="AO290" i="2" a="1"/>
  <c r="AO290" i="2" s="1"/>
  <c r="AI292" i="2"/>
  <c r="U292" i="2"/>
  <c r="EC293" i="2"/>
  <c r="EE292" i="2"/>
  <c r="EG292" i="2" s="1"/>
  <c r="EM292" i="2" l="1"/>
  <c r="EL293" i="2"/>
  <c r="EK293" i="2"/>
  <c r="DO307" i="2"/>
  <c r="DT306" i="2"/>
  <c r="DU306" i="2" s="1" a="1"/>
  <c r="DU306" i="2" s="1"/>
  <c r="DX306" i="2"/>
  <c r="EJ292" i="2"/>
  <c r="BQ290" i="2" a="1"/>
  <c r="BQ290" i="2" s="1"/>
  <c r="DF293" i="2"/>
  <c r="DA294" i="2"/>
  <c r="DJ294" i="2" s="1"/>
  <c r="DC293" i="2"/>
  <c r="DE293" i="2" s="1"/>
  <c r="DG292" i="2" a="1"/>
  <c r="DG292" i="2" s="1"/>
  <c r="CS291" i="2" a="1"/>
  <c r="CS291" i="2" s="1"/>
  <c r="CM293" i="2"/>
  <c r="CV292" i="2"/>
  <c r="CR292" i="2"/>
  <c r="CH292" i="2"/>
  <c r="BT291" i="2"/>
  <c r="BP291" i="2"/>
  <c r="BK292" i="2"/>
  <c r="AW292" i="2"/>
  <c r="BF291" i="2"/>
  <c r="BB291" i="2"/>
  <c r="BC290" i="2" a="1"/>
  <c r="BC290" i="2" s="1"/>
  <c r="AR292" i="2"/>
  <c r="Z292" i="2"/>
  <c r="AA292" i="2" s="1" a="1"/>
  <c r="AA292" i="2" s="1"/>
  <c r="AD292" i="2"/>
  <c r="CD292" i="2"/>
  <c r="BY293" i="2"/>
  <c r="CA292" i="2"/>
  <c r="CC292" i="2" s="1"/>
  <c r="CE291" i="2" a="1"/>
  <c r="CE291" i="2" s="1"/>
  <c r="AN292" i="2"/>
  <c r="AO291" i="2" a="1"/>
  <c r="AO291" i="2" s="1"/>
  <c r="AI293" i="2"/>
  <c r="U293" i="2"/>
  <c r="EC294" i="2"/>
  <c r="EE293" i="2"/>
  <c r="EG293" i="2" s="1"/>
  <c r="EJ293" i="2" l="1"/>
  <c r="EM293" i="2"/>
  <c r="EL294" i="2"/>
  <c r="EK294" i="2"/>
  <c r="DO308" i="2"/>
  <c r="DX307" i="2"/>
  <c r="DT307" i="2"/>
  <c r="DU307" i="2" s="1" a="1"/>
  <c r="DU307" i="2" s="1"/>
  <c r="BQ291" i="2" a="1"/>
  <c r="BQ291" i="2" s="1"/>
  <c r="DF294" i="2"/>
  <c r="DA295" i="2"/>
  <c r="DJ295" i="2" s="1"/>
  <c r="DC294" i="2"/>
  <c r="DE294" i="2" s="1"/>
  <c r="DG293" i="2" a="1"/>
  <c r="DG293" i="2" s="1"/>
  <c r="CS292" i="2" a="1"/>
  <c r="CS292" i="2" s="1"/>
  <c r="CM294" i="2"/>
  <c r="CV293" i="2"/>
  <c r="CR293" i="2"/>
  <c r="CH293" i="2"/>
  <c r="BT292" i="2"/>
  <c r="BP292" i="2"/>
  <c r="BK293" i="2"/>
  <c r="BC291" i="2" a="1"/>
  <c r="BC291" i="2" s="1"/>
  <c r="AW293" i="2"/>
  <c r="BF292" i="2"/>
  <c r="BB292" i="2"/>
  <c r="AR293" i="2"/>
  <c r="Z293" i="2"/>
  <c r="AA293" i="2" s="1" a="1"/>
  <c r="AA293" i="2" s="1"/>
  <c r="AD293" i="2"/>
  <c r="CE292" i="2" a="1"/>
  <c r="CE292" i="2" s="1"/>
  <c r="CD293" i="2"/>
  <c r="BY294" i="2"/>
  <c r="CA293" i="2"/>
  <c r="CC293" i="2" s="1"/>
  <c r="AN293" i="2"/>
  <c r="AO292" i="2" a="1"/>
  <c r="AO292" i="2" s="1"/>
  <c r="AI294" i="2"/>
  <c r="U294" i="2"/>
  <c r="EC295" i="2"/>
  <c r="EE294" i="2"/>
  <c r="EG294" i="2" s="1"/>
  <c r="EM294" i="2" l="1"/>
  <c r="DO309" i="2"/>
  <c r="DT308" i="2"/>
  <c r="DX308" i="2"/>
  <c r="EJ294" i="2"/>
  <c r="EL295" i="2"/>
  <c r="EK295" i="2"/>
  <c r="BQ292" i="2" a="1"/>
  <c r="BQ292" i="2" s="1"/>
  <c r="DF295" i="2"/>
  <c r="DC295" i="2"/>
  <c r="DE295" i="2" s="1"/>
  <c r="DA296" i="2"/>
  <c r="DJ296" i="2" s="1"/>
  <c r="DG294" i="2" a="1"/>
  <c r="DG294" i="2" s="1"/>
  <c r="CS293" i="2" a="1"/>
  <c r="CS293" i="2" s="1"/>
  <c r="CM295" i="2"/>
  <c r="CV294" i="2"/>
  <c r="CR294" i="2"/>
  <c r="CH294" i="2"/>
  <c r="BT293" i="2"/>
  <c r="BP293" i="2"/>
  <c r="BK294" i="2"/>
  <c r="AW294" i="2"/>
  <c r="BF293" i="2"/>
  <c r="BB293" i="2"/>
  <c r="BC292" i="2" a="1"/>
  <c r="BC292" i="2" s="1"/>
  <c r="AR294" i="2"/>
  <c r="Z294" i="2"/>
  <c r="AA294" i="2" s="1" a="1"/>
  <c r="AA294" i="2" s="1"/>
  <c r="AD294" i="2"/>
  <c r="CD294" i="2"/>
  <c r="BY295" i="2"/>
  <c r="CA294" i="2"/>
  <c r="CC294" i="2" s="1"/>
  <c r="CE293" i="2" a="1"/>
  <c r="CE293" i="2" s="1"/>
  <c r="AN294" i="2"/>
  <c r="AO293" i="2" a="1"/>
  <c r="AO293" i="2" s="1"/>
  <c r="AI295" i="2"/>
  <c r="U295" i="2"/>
  <c r="EC296" i="2"/>
  <c r="EE295" i="2"/>
  <c r="EG295" i="2" s="1"/>
  <c r="EM295" i="2" l="1"/>
  <c r="EL296" i="2"/>
  <c r="EK296" i="2"/>
  <c r="EM296" i="2" s="1"/>
  <c r="EJ295" i="2"/>
  <c r="DU308" i="2" a="1"/>
  <c r="DU308" i="2" s="1"/>
  <c r="DO310" i="2"/>
  <c r="DT309" i="2"/>
  <c r="DX309" i="2"/>
  <c r="BQ293" i="2" a="1"/>
  <c r="BQ293" i="2" s="1"/>
  <c r="DF296" i="2"/>
  <c r="DC296" i="2"/>
  <c r="DE296" i="2" s="1"/>
  <c r="DA297" i="2"/>
  <c r="DJ297" i="2" s="1"/>
  <c r="DG295" i="2" a="1"/>
  <c r="DG295" i="2" s="1"/>
  <c r="CS294" i="2" a="1"/>
  <c r="CS294" i="2" s="1"/>
  <c r="CM296" i="2"/>
  <c r="CV295" i="2"/>
  <c r="CR295" i="2"/>
  <c r="CH295" i="2"/>
  <c r="BT294" i="2"/>
  <c r="BK295" i="2"/>
  <c r="BP294" i="2"/>
  <c r="BC293" i="2" a="1"/>
  <c r="BC293" i="2" s="1"/>
  <c r="AW295" i="2"/>
  <c r="BF294" i="2"/>
  <c r="BB294" i="2"/>
  <c r="AR295" i="2"/>
  <c r="Z295" i="2"/>
  <c r="AA295" i="2" s="1" a="1"/>
  <c r="AA295" i="2" s="1"/>
  <c r="AD295" i="2"/>
  <c r="CE294" i="2" a="1"/>
  <c r="CE294" i="2" s="1"/>
  <c r="CD295" i="2"/>
  <c r="BY296" i="2"/>
  <c r="CA295" i="2"/>
  <c r="CC295" i="2" s="1"/>
  <c r="AN295" i="2"/>
  <c r="AO294" i="2" a="1"/>
  <c r="AO294" i="2" s="1"/>
  <c r="AI296" i="2"/>
  <c r="U296" i="2"/>
  <c r="EE296" i="2"/>
  <c r="EG296" i="2" s="1"/>
  <c r="EC297" i="2"/>
  <c r="EK297" i="2" l="1"/>
  <c r="EL297" i="2"/>
  <c r="DU309" i="2" a="1"/>
  <c r="DU309" i="2" s="1"/>
  <c r="DO311" i="2"/>
  <c r="DX310" i="2"/>
  <c r="DT310" i="2"/>
  <c r="DU310" i="2" s="1" a="1"/>
  <c r="DU310" i="2" s="1"/>
  <c r="EJ296" i="2"/>
  <c r="EJ297" i="2" s="1"/>
  <c r="BQ294" i="2" a="1"/>
  <c r="BQ294" i="2" s="1"/>
  <c r="DF297" i="2"/>
  <c r="DA298" i="2"/>
  <c r="DJ298" i="2" s="1"/>
  <c r="DC297" i="2"/>
  <c r="DE297" i="2" s="1"/>
  <c r="DG296" i="2" a="1"/>
  <c r="DG296" i="2" s="1"/>
  <c r="CS295" i="2" a="1"/>
  <c r="CS295" i="2" s="1"/>
  <c r="CM297" i="2"/>
  <c r="CV296" i="2"/>
  <c r="CR296" i="2"/>
  <c r="CH296" i="2"/>
  <c r="BT295" i="2"/>
  <c r="BK296" i="2"/>
  <c r="BP295" i="2"/>
  <c r="BC294" i="2" a="1"/>
  <c r="BC294" i="2" s="1"/>
  <c r="AW296" i="2"/>
  <c r="BF295" i="2"/>
  <c r="BB295" i="2"/>
  <c r="AR296" i="2"/>
  <c r="Z296" i="2"/>
  <c r="AA296" i="2" s="1" a="1"/>
  <c r="AA296" i="2" s="1"/>
  <c r="AD296" i="2"/>
  <c r="CD296" i="2"/>
  <c r="BY297" i="2"/>
  <c r="CA296" i="2"/>
  <c r="CC296" i="2" s="1"/>
  <c r="CE295" i="2" a="1"/>
  <c r="CE295" i="2" s="1"/>
  <c r="AN296" i="2"/>
  <c r="AO295" i="2" a="1"/>
  <c r="AO295" i="2" s="1"/>
  <c r="AI297" i="2"/>
  <c r="U297" i="2"/>
  <c r="EE297" i="2"/>
  <c r="EG297" i="2" s="1"/>
  <c r="EC298" i="2"/>
  <c r="EM297" i="2" l="1"/>
  <c r="DO312" i="2"/>
  <c r="DX311" i="2"/>
  <c r="DT311" i="2"/>
  <c r="EL298" i="2"/>
  <c r="EK298" i="2"/>
  <c r="BQ295" i="2" a="1"/>
  <c r="BQ295" i="2" s="1"/>
  <c r="DF298" i="2"/>
  <c r="DC298" i="2"/>
  <c r="DE298" i="2" s="1"/>
  <c r="DA299" i="2"/>
  <c r="DJ299" i="2" s="1"/>
  <c r="DG297" i="2" a="1"/>
  <c r="DG297" i="2" s="1"/>
  <c r="CS296" i="2" a="1"/>
  <c r="CS296" i="2" s="1"/>
  <c r="CM298" i="2"/>
  <c r="CV297" i="2"/>
  <c r="CR297" i="2"/>
  <c r="CH297" i="2"/>
  <c r="BT296" i="2"/>
  <c r="BP296" i="2"/>
  <c r="BK297" i="2"/>
  <c r="BC295" i="2" a="1"/>
  <c r="BC295" i="2" s="1"/>
  <c r="AW297" i="2"/>
  <c r="BF296" i="2"/>
  <c r="BB296" i="2"/>
  <c r="AR297" i="2"/>
  <c r="Z297" i="2"/>
  <c r="AA297" i="2" s="1" a="1"/>
  <c r="AA297" i="2" s="1"/>
  <c r="AD297" i="2"/>
  <c r="CE296" i="2" a="1"/>
  <c r="CE296" i="2" s="1"/>
  <c r="CD297" i="2"/>
  <c r="CA297" i="2"/>
  <c r="CC297" i="2" s="1"/>
  <c r="BY298" i="2"/>
  <c r="AN297" i="2"/>
  <c r="AO296" i="2" a="1"/>
  <c r="AO296" i="2" s="1"/>
  <c r="AI298" i="2"/>
  <c r="U298" i="2"/>
  <c r="EC299" i="2"/>
  <c r="EE298" i="2"/>
  <c r="EG298" i="2" s="1"/>
  <c r="EM298" i="2" l="1"/>
  <c r="EJ298" i="2"/>
  <c r="DU311" i="2" a="1"/>
  <c r="DU311" i="2" s="1"/>
  <c r="EL299" i="2"/>
  <c r="EK299" i="2"/>
  <c r="DO313" i="2"/>
  <c r="DT312" i="2"/>
  <c r="DX312" i="2"/>
  <c r="BQ296" i="2" a="1"/>
  <c r="BQ296" i="2" s="1"/>
  <c r="DF299" i="2"/>
  <c r="DC299" i="2"/>
  <c r="DE299" i="2" s="1"/>
  <c r="DA300" i="2"/>
  <c r="DJ300" i="2" s="1"/>
  <c r="DG298" i="2" a="1"/>
  <c r="DG298" i="2" s="1"/>
  <c r="CM299" i="2"/>
  <c r="CR298" i="2"/>
  <c r="CV298" i="2"/>
  <c r="CS297" i="2" a="1"/>
  <c r="CS297" i="2" s="1"/>
  <c r="CH298" i="2"/>
  <c r="BT297" i="2"/>
  <c r="BK298" i="2"/>
  <c r="BP297" i="2"/>
  <c r="AW298" i="2"/>
  <c r="BF297" i="2"/>
  <c r="BB297" i="2"/>
  <c r="BC296" i="2" a="1"/>
  <c r="BC296" i="2" s="1"/>
  <c r="AR298" i="2"/>
  <c r="Z298" i="2"/>
  <c r="AA298" i="2" s="1" a="1"/>
  <c r="AA298" i="2" s="1"/>
  <c r="AD298" i="2"/>
  <c r="CD298" i="2"/>
  <c r="BY299" i="2"/>
  <c r="CA298" i="2"/>
  <c r="CC298" i="2" s="1"/>
  <c r="CE297" i="2" a="1"/>
  <c r="CE297" i="2" s="1"/>
  <c r="AN298" i="2"/>
  <c r="AO297" i="2" a="1"/>
  <c r="AO297" i="2" s="1"/>
  <c r="AI299" i="2"/>
  <c r="U299" i="2"/>
  <c r="EC300" i="2"/>
  <c r="EE299" i="2"/>
  <c r="EG299" i="2" s="1"/>
  <c r="EM299" i="2" l="1"/>
  <c r="DU312" i="2" a="1"/>
  <c r="DU312" i="2" s="1"/>
  <c r="DO314" i="2"/>
  <c r="DT313" i="2"/>
  <c r="DX313" i="2"/>
  <c r="EK300" i="2"/>
  <c r="EL300" i="2"/>
  <c r="EJ299" i="2"/>
  <c r="BQ297" i="2" a="1"/>
  <c r="BQ297" i="2" s="1"/>
  <c r="DF300" i="2"/>
  <c r="DA301" i="2"/>
  <c r="DJ301" i="2" s="1"/>
  <c r="DC300" i="2"/>
  <c r="DE300" i="2" s="1"/>
  <c r="DG299" i="2" a="1"/>
  <c r="DG299" i="2" s="1"/>
  <c r="CS298" i="2" a="1"/>
  <c r="CS298" i="2" s="1"/>
  <c r="CM300" i="2"/>
  <c r="CV299" i="2"/>
  <c r="CR299" i="2"/>
  <c r="CH299" i="2"/>
  <c r="BT298" i="2"/>
  <c r="BK299" i="2"/>
  <c r="BP298" i="2"/>
  <c r="BC297" i="2" a="1"/>
  <c r="BC297" i="2" s="1"/>
  <c r="AW299" i="2"/>
  <c r="BF298" i="2"/>
  <c r="BB298" i="2"/>
  <c r="AR299" i="2"/>
  <c r="Z299" i="2"/>
  <c r="AA299" i="2" s="1" a="1"/>
  <c r="AA299" i="2" s="1"/>
  <c r="AD299" i="2"/>
  <c r="CD299" i="2"/>
  <c r="BY300" i="2"/>
  <c r="CA299" i="2"/>
  <c r="CC299" i="2" s="1"/>
  <c r="CE298" i="2" a="1"/>
  <c r="CE298" i="2" s="1"/>
  <c r="AN299" i="2"/>
  <c r="AO298" i="2" a="1"/>
  <c r="AO298" i="2" s="1"/>
  <c r="AI300" i="2"/>
  <c r="U300" i="2"/>
  <c r="EC301" i="2"/>
  <c r="EE300" i="2"/>
  <c r="EG300" i="2" s="1"/>
  <c r="EJ300" i="2" l="1"/>
  <c r="EM300" i="2"/>
  <c r="DU313" i="2" a="1"/>
  <c r="DU313" i="2" s="1"/>
  <c r="DO315" i="2"/>
  <c r="DT314" i="2"/>
  <c r="DX314" i="2"/>
  <c r="EK301" i="2"/>
  <c r="EL301" i="2"/>
  <c r="BQ298" i="2" a="1"/>
  <c r="BQ298" i="2" s="1"/>
  <c r="DF301" i="2"/>
  <c r="DC301" i="2"/>
  <c r="DE301" i="2" s="1"/>
  <c r="DA302" i="2"/>
  <c r="DJ302" i="2" s="1"/>
  <c r="DG300" i="2" a="1"/>
  <c r="DG300" i="2" s="1"/>
  <c r="CS299" i="2" a="1"/>
  <c r="CS299" i="2" s="1"/>
  <c r="CM301" i="2"/>
  <c r="CV300" i="2"/>
  <c r="CR300" i="2"/>
  <c r="CH300" i="2"/>
  <c r="BT299" i="2"/>
  <c r="BK300" i="2"/>
  <c r="BP299" i="2"/>
  <c r="BC298" i="2" a="1"/>
  <c r="BC298" i="2" s="1"/>
  <c r="AW300" i="2"/>
  <c r="BF299" i="2"/>
  <c r="BB299" i="2"/>
  <c r="AR300" i="2"/>
  <c r="Z300" i="2"/>
  <c r="AA300" i="2" s="1" a="1"/>
  <c r="AA300" i="2" s="1"/>
  <c r="AD300" i="2"/>
  <c r="CD300" i="2"/>
  <c r="BY301" i="2"/>
  <c r="CA300" i="2"/>
  <c r="CC300" i="2" s="1"/>
  <c r="CE299" i="2" a="1"/>
  <c r="CE299" i="2" s="1"/>
  <c r="AN300" i="2"/>
  <c r="AO299" i="2" a="1"/>
  <c r="AO299" i="2" s="1"/>
  <c r="AI301" i="2"/>
  <c r="U301" i="2"/>
  <c r="EC302" i="2"/>
  <c r="EE301" i="2"/>
  <c r="EG301" i="2" s="1"/>
  <c r="EK302" i="2" l="1"/>
  <c r="EL302" i="2"/>
  <c r="EM301" i="2"/>
  <c r="DU314" i="2" a="1"/>
  <c r="DU314" i="2" s="1"/>
  <c r="DO316" i="2"/>
  <c r="DT315" i="2"/>
  <c r="DX315" i="2"/>
  <c r="EJ301" i="2"/>
  <c r="BQ299" i="2" a="1"/>
  <c r="BQ299" i="2" s="1"/>
  <c r="DF302" i="2"/>
  <c r="DA303" i="2"/>
  <c r="DJ303" i="2" s="1"/>
  <c r="DC302" i="2"/>
  <c r="DE302" i="2" s="1"/>
  <c r="DG301" i="2" a="1"/>
  <c r="DG301" i="2" s="1"/>
  <c r="CS300" i="2" a="1"/>
  <c r="CS300" i="2" s="1"/>
  <c r="CM302" i="2"/>
  <c r="CR301" i="2"/>
  <c r="CV301" i="2"/>
  <c r="CH301" i="2"/>
  <c r="BT300" i="2"/>
  <c r="BP300" i="2"/>
  <c r="BK301" i="2"/>
  <c r="AW301" i="2"/>
  <c r="BF300" i="2"/>
  <c r="BB300" i="2"/>
  <c r="BC299" i="2" a="1"/>
  <c r="BC299" i="2" s="1"/>
  <c r="AR301" i="2"/>
  <c r="Z301" i="2"/>
  <c r="AA301" i="2" s="1" a="1"/>
  <c r="AA301" i="2" s="1"/>
  <c r="AD301" i="2"/>
  <c r="CE300" i="2" a="1"/>
  <c r="CE300" i="2" s="1"/>
  <c r="CD301" i="2"/>
  <c r="BY302" i="2"/>
  <c r="CA301" i="2"/>
  <c r="CC301" i="2" s="1"/>
  <c r="AN301" i="2"/>
  <c r="AO300" i="2" a="1"/>
  <c r="AO300" i="2" s="1"/>
  <c r="AI302" i="2"/>
  <c r="U302" i="2"/>
  <c r="EC303" i="2"/>
  <c r="EE302" i="2"/>
  <c r="EG302" i="2" s="1"/>
  <c r="EJ302" i="2" l="1"/>
  <c r="DU315" i="2" a="1"/>
  <c r="DU315" i="2" s="1"/>
  <c r="DO317" i="2"/>
  <c r="DX316" i="2"/>
  <c r="DT316" i="2"/>
  <c r="EK303" i="2"/>
  <c r="EL303" i="2"/>
  <c r="EM302" i="2"/>
  <c r="BQ300" i="2" a="1"/>
  <c r="BQ300" i="2" s="1"/>
  <c r="DF303" i="2"/>
  <c r="DA304" i="2"/>
  <c r="DJ304" i="2" s="1"/>
  <c r="DC303" i="2"/>
  <c r="DE303" i="2" s="1"/>
  <c r="DG302" i="2" a="1"/>
  <c r="DG302" i="2" s="1"/>
  <c r="CS301" i="2" a="1"/>
  <c r="CS301" i="2" s="1"/>
  <c r="CM303" i="2"/>
  <c r="CV302" i="2"/>
  <c r="CR302" i="2"/>
  <c r="CH302" i="2"/>
  <c r="BT301" i="2"/>
  <c r="BP301" i="2"/>
  <c r="BK302" i="2"/>
  <c r="BC300" i="2" a="1"/>
  <c r="BC300" i="2" s="1"/>
  <c r="AW302" i="2"/>
  <c r="BF301" i="2"/>
  <c r="BB301" i="2"/>
  <c r="AR302" i="2"/>
  <c r="Z302" i="2"/>
  <c r="AA302" i="2" s="1" a="1"/>
  <c r="AA302" i="2" s="1"/>
  <c r="AD302" i="2"/>
  <c r="CD302" i="2"/>
  <c r="BY303" i="2"/>
  <c r="CA302" i="2"/>
  <c r="CC302" i="2" s="1"/>
  <c r="CE301" i="2" a="1"/>
  <c r="CE301" i="2" s="1"/>
  <c r="AN302" i="2"/>
  <c r="AO301" i="2" a="1"/>
  <c r="AO301" i="2" s="1"/>
  <c r="AI303" i="2"/>
  <c r="U303" i="2"/>
  <c r="EC304" i="2"/>
  <c r="EE303" i="2"/>
  <c r="EG303" i="2" s="1"/>
  <c r="EJ303" i="2" l="1"/>
  <c r="EM303" i="2"/>
  <c r="DU316" i="2" a="1"/>
  <c r="DU316" i="2" s="1"/>
  <c r="DO318" i="2"/>
  <c r="DX317" i="2"/>
  <c r="DT317" i="2"/>
  <c r="EL304" i="2"/>
  <c r="EK304" i="2"/>
  <c r="BQ301" i="2" a="1"/>
  <c r="BQ301" i="2" s="1"/>
  <c r="DF304" i="2"/>
  <c r="DA305" i="2"/>
  <c r="DJ305" i="2" s="1"/>
  <c r="DC304" i="2"/>
  <c r="DE304" i="2" s="1"/>
  <c r="DG303" i="2" a="1"/>
  <c r="DG303" i="2" s="1"/>
  <c r="CS302" i="2" a="1"/>
  <c r="CS302" i="2" s="1"/>
  <c r="CM304" i="2"/>
  <c r="CV303" i="2"/>
  <c r="CR303" i="2"/>
  <c r="CH303" i="2"/>
  <c r="BT302" i="2"/>
  <c r="BP302" i="2"/>
  <c r="BK303" i="2"/>
  <c r="BC301" i="2" a="1"/>
  <c r="BC301" i="2" s="1"/>
  <c r="AW303" i="2"/>
  <c r="BF302" i="2"/>
  <c r="BB302" i="2"/>
  <c r="AR303" i="2"/>
  <c r="Z303" i="2"/>
  <c r="AA303" i="2" s="1" a="1"/>
  <c r="AA303" i="2" s="1"/>
  <c r="AD303" i="2"/>
  <c r="CD303" i="2"/>
  <c r="BY304" i="2"/>
  <c r="CA303" i="2"/>
  <c r="CC303" i="2" s="1"/>
  <c r="CE302" i="2" a="1"/>
  <c r="CE302" i="2" s="1"/>
  <c r="AN303" i="2"/>
  <c r="AO302" i="2" a="1"/>
  <c r="AO302" i="2" s="1"/>
  <c r="AI304" i="2"/>
  <c r="U304" i="2"/>
  <c r="EE304" i="2"/>
  <c r="EG304" i="2" s="1"/>
  <c r="EC305" i="2"/>
  <c r="EM304" i="2" l="1"/>
  <c r="DU317" i="2" a="1"/>
  <c r="DU317" i="2" s="1"/>
  <c r="EJ304" i="2"/>
  <c r="DO319" i="2"/>
  <c r="DX318" i="2"/>
  <c r="DT318" i="2"/>
  <c r="EL305" i="2"/>
  <c r="EK305" i="2"/>
  <c r="BQ302" i="2" a="1"/>
  <c r="BQ302" i="2" s="1"/>
  <c r="DF305" i="2"/>
  <c r="DC305" i="2"/>
  <c r="DE305" i="2" s="1"/>
  <c r="DA306" i="2"/>
  <c r="DJ306" i="2" s="1"/>
  <c r="DG304" i="2" a="1"/>
  <c r="DG304" i="2" s="1"/>
  <c r="CS303" i="2" a="1"/>
  <c r="CS303" i="2" s="1"/>
  <c r="CM305" i="2"/>
  <c r="CR304" i="2"/>
  <c r="CV304" i="2"/>
  <c r="CH304" i="2"/>
  <c r="BT303" i="2"/>
  <c r="BK304" i="2"/>
  <c r="BP303" i="2"/>
  <c r="BC302" i="2" a="1"/>
  <c r="BC302" i="2" s="1"/>
  <c r="AW304" i="2"/>
  <c r="BF303" i="2"/>
  <c r="BB303" i="2"/>
  <c r="AR304" i="2"/>
  <c r="Z304" i="2"/>
  <c r="AA304" i="2" s="1" a="1"/>
  <c r="AA304" i="2" s="1"/>
  <c r="AD304" i="2"/>
  <c r="CD304" i="2"/>
  <c r="BY305" i="2"/>
  <c r="CA304" i="2"/>
  <c r="CC304" i="2" s="1"/>
  <c r="CE303" i="2" a="1"/>
  <c r="CE303" i="2" s="1"/>
  <c r="AN304" i="2"/>
  <c r="AO303" i="2" a="1"/>
  <c r="AO303" i="2" s="1"/>
  <c r="AI305" i="2"/>
  <c r="U305" i="2"/>
  <c r="EC306" i="2"/>
  <c r="EE305" i="2"/>
  <c r="EG305" i="2" s="1"/>
  <c r="EM305" i="2" l="1"/>
  <c r="DU318" i="2" a="1"/>
  <c r="DU318" i="2" s="1"/>
  <c r="EJ305" i="2"/>
  <c r="DO320" i="2"/>
  <c r="DT319" i="2"/>
  <c r="DX319" i="2"/>
  <c r="EG306" i="2"/>
  <c r="EL306" i="2"/>
  <c r="EK306" i="2"/>
  <c r="EC307" i="2"/>
  <c r="BQ303" i="2" a="1"/>
  <c r="BQ303" i="2" s="1"/>
  <c r="DE306" i="2"/>
  <c r="D100" i="2" s="1"/>
  <c r="DF306" i="2"/>
  <c r="DA307" i="2"/>
  <c r="DJ307" i="2" s="1"/>
  <c r="DG305" i="2" a="1"/>
  <c r="DG305" i="2" s="1"/>
  <c r="CS304" i="2" a="1"/>
  <c r="CS304" i="2" s="1"/>
  <c r="CM306" i="2"/>
  <c r="CR305" i="2"/>
  <c r="CV305" i="2"/>
  <c r="CH305" i="2"/>
  <c r="BT304" i="2"/>
  <c r="BK305" i="2"/>
  <c r="BP304" i="2"/>
  <c r="BC303" i="2" a="1"/>
  <c r="BC303" i="2" s="1"/>
  <c r="AW305" i="2"/>
  <c r="BF304" i="2"/>
  <c r="BB304" i="2"/>
  <c r="AR305" i="2"/>
  <c r="Z305" i="2"/>
  <c r="AA305" i="2" s="1" a="1"/>
  <c r="AA305" i="2" s="1"/>
  <c r="AD305" i="2"/>
  <c r="CD305" i="2"/>
  <c r="BY306" i="2"/>
  <c r="CA305" i="2"/>
  <c r="CC305" i="2" s="1"/>
  <c r="CE304" i="2" a="1"/>
  <c r="CE304" i="2" s="1"/>
  <c r="D104" i="2"/>
  <c r="AN305" i="2"/>
  <c r="AO304" i="2" a="1"/>
  <c r="AO304" i="2" s="1"/>
  <c r="AI306" i="2"/>
  <c r="U306" i="2"/>
  <c r="BY307" i="2" l="1"/>
  <c r="EM306" i="2"/>
  <c r="EJ306" i="2"/>
  <c r="DO321" i="2"/>
  <c r="DT320" i="2"/>
  <c r="DX320" i="2"/>
  <c r="DU319" i="2" a="1"/>
  <c r="DU319" i="2" s="1"/>
  <c r="EC308" i="2"/>
  <c r="EK307" i="2"/>
  <c r="EL307" i="2"/>
  <c r="BQ304" i="2" a="1"/>
  <c r="BQ304" i="2" s="1"/>
  <c r="DA308" i="2"/>
  <c r="DJ308" i="2" s="1"/>
  <c r="DF307" i="2"/>
  <c r="DG306" i="2" a="1"/>
  <c r="DG306" i="2" s="1"/>
  <c r="CS305" i="2" a="1"/>
  <c r="CS305" i="2" s="1"/>
  <c r="CM307" i="2"/>
  <c r="CR306" i="2"/>
  <c r="CV306" i="2"/>
  <c r="CH306" i="2"/>
  <c r="BT305" i="2"/>
  <c r="BK306" i="2"/>
  <c r="BP305" i="2"/>
  <c r="BC304" i="2" a="1"/>
  <c r="BC304" i="2" s="1"/>
  <c r="AW306" i="2"/>
  <c r="BF305" i="2"/>
  <c r="BB305" i="2"/>
  <c r="AR306" i="2"/>
  <c r="Z306" i="2"/>
  <c r="AA306" i="2" s="1" a="1"/>
  <c r="AA306" i="2" s="1"/>
  <c r="AD306" i="2"/>
  <c r="CC306" i="2"/>
  <c r="D96" i="2" s="1"/>
  <c r="B48" i="2" s="1" a="1"/>
  <c r="B48" i="2" s="1"/>
  <c r="CD306" i="2"/>
  <c r="CE305" i="2" a="1"/>
  <c r="CE305" i="2" s="1"/>
  <c r="AN306" i="2"/>
  <c r="AO305" i="2" a="1"/>
  <c r="AO305" i="2" s="1"/>
  <c r="AI307" i="2"/>
  <c r="U307" i="2"/>
  <c r="BY308" i="2" l="1"/>
  <c r="CH307" i="2"/>
  <c r="CD307" i="2"/>
  <c r="EM307" i="2"/>
  <c r="DU320" i="2" a="1"/>
  <c r="DU320" i="2" s="1"/>
  <c r="EC309" i="2"/>
  <c r="EL308" i="2"/>
  <c r="EK308" i="2"/>
  <c r="DO322" i="2"/>
  <c r="DX321" i="2"/>
  <c r="DT321" i="2"/>
  <c r="EJ307" i="2"/>
  <c r="BQ305" i="2" a="1"/>
  <c r="BQ305" i="2" s="1"/>
  <c r="DG307" i="2" a="1"/>
  <c r="DG307" i="2" s="1"/>
  <c r="DA309" i="2"/>
  <c r="DJ309" i="2" s="1"/>
  <c r="DF308" i="2"/>
  <c r="CS306" i="2" a="1"/>
  <c r="CS306" i="2" s="1"/>
  <c r="CR307" i="2"/>
  <c r="CV307" i="2"/>
  <c r="CM308" i="2"/>
  <c r="BT306" i="2"/>
  <c r="BK307" i="2"/>
  <c r="BP306" i="2"/>
  <c r="AW307" i="2"/>
  <c r="BF306" i="2"/>
  <c r="BB306" i="2"/>
  <c r="BC305" i="2" a="1"/>
  <c r="BC305" i="2" s="1"/>
  <c r="AR307" i="2"/>
  <c r="Z307" i="2"/>
  <c r="AA307" i="2" s="1" a="1"/>
  <c r="AA307" i="2" s="1"/>
  <c r="AD307" i="2"/>
  <c r="CE306" i="2" a="1"/>
  <c r="CE306" i="2" s="1"/>
  <c r="AN307" i="2"/>
  <c r="AO306" i="2" a="1"/>
  <c r="AO306" i="2" s="1"/>
  <c r="AI308" i="2"/>
  <c r="U308" i="2"/>
  <c r="CE307" i="2" l="1" a="1"/>
  <c r="CE307" i="2" s="1"/>
  <c r="CD308" i="2"/>
  <c r="BY309" i="2"/>
  <c r="CH308" i="2"/>
  <c r="EM308" i="2"/>
  <c r="EJ308" i="2"/>
  <c r="DO323" i="2"/>
  <c r="DT322" i="2"/>
  <c r="DU322" i="2" s="1" a="1"/>
  <c r="DU322" i="2" s="1"/>
  <c r="DX322" i="2"/>
  <c r="DU321" i="2" a="1"/>
  <c r="DU321" i="2" s="1"/>
  <c r="EC310" i="2"/>
  <c r="EL309" i="2"/>
  <c r="EK309" i="2"/>
  <c r="BQ306" i="2" a="1"/>
  <c r="BQ306" i="2" s="1"/>
  <c r="DG308" i="2" a="1"/>
  <c r="DG308" i="2" s="1"/>
  <c r="DA310" i="2"/>
  <c r="DJ310" i="2" s="1"/>
  <c r="DF309" i="2"/>
  <c r="CM309" i="2"/>
  <c r="CV308" i="2"/>
  <c r="CR308" i="2"/>
  <c r="CS307" i="2" a="1"/>
  <c r="CS307" i="2" s="1"/>
  <c r="BT307" i="2"/>
  <c r="BP307" i="2"/>
  <c r="BK308" i="2"/>
  <c r="BC306" i="2" a="1"/>
  <c r="BC306" i="2" s="1"/>
  <c r="AW308" i="2"/>
  <c r="BF307" i="2"/>
  <c r="BB307" i="2"/>
  <c r="AR308" i="2"/>
  <c r="Z308" i="2"/>
  <c r="AA308" i="2" s="1" a="1"/>
  <c r="AA308" i="2" s="1"/>
  <c r="AD308" i="2"/>
  <c r="AN308" i="2"/>
  <c r="AO307" i="2" a="1"/>
  <c r="AO307" i="2" s="1"/>
  <c r="AI309" i="2"/>
  <c r="U309" i="2"/>
  <c r="CD309" i="2" l="1"/>
  <c r="BY310" i="2"/>
  <c r="CH309" i="2"/>
  <c r="CE308" i="2" a="1"/>
  <c r="CE308" i="2" s="1"/>
  <c r="EJ309" i="2"/>
  <c r="EM309" i="2"/>
  <c r="EC311" i="2"/>
  <c r="EL310" i="2"/>
  <c r="EK310" i="2"/>
  <c r="DO324" i="2"/>
  <c r="DX323" i="2"/>
  <c r="DT323" i="2"/>
  <c r="BQ307" i="2" a="1"/>
  <c r="BQ307" i="2" s="1"/>
  <c r="DG309" i="2" a="1"/>
  <c r="DG309" i="2" s="1"/>
  <c r="DA311" i="2"/>
  <c r="DJ311" i="2" s="1"/>
  <c r="DF310" i="2"/>
  <c r="CS308" i="2" a="1"/>
  <c r="CS308" i="2" s="1"/>
  <c r="CM310" i="2"/>
  <c r="CR309" i="2"/>
  <c r="CV309" i="2"/>
  <c r="BT308" i="2"/>
  <c r="BP308" i="2"/>
  <c r="BK309" i="2"/>
  <c r="BC307" i="2" a="1"/>
  <c r="BC307" i="2" s="1"/>
  <c r="BB308" i="2"/>
  <c r="BF308" i="2"/>
  <c r="AW309" i="2"/>
  <c r="AR309" i="2"/>
  <c r="Z309" i="2"/>
  <c r="AA309" i="2" s="1" a="1"/>
  <c r="AA309" i="2" s="1"/>
  <c r="AD309" i="2"/>
  <c r="AN309" i="2"/>
  <c r="AO308" i="2" a="1"/>
  <c r="AO308" i="2" s="1"/>
  <c r="AI310" i="2"/>
  <c r="U310" i="2"/>
  <c r="CD310" i="2" l="1"/>
  <c r="BY311" i="2"/>
  <c r="CH310" i="2"/>
  <c r="EJ310" i="2"/>
  <c r="CE309" i="2" a="1"/>
  <c r="CE309" i="2" s="1"/>
  <c r="EM310" i="2"/>
  <c r="DO325" i="2"/>
  <c r="DX324" i="2"/>
  <c r="DT324" i="2"/>
  <c r="DU323" i="2" a="1"/>
  <c r="DU323" i="2" s="1"/>
  <c r="EC312" i="2"/>
  <c r="EL311" i="2"/>
  <c r="EK311" i="2"/>
  <c r="BQ308" i="2" a="1"/>
  <c r="BQ308" i="2" s="1"/>
  <c r="DG310" i="2" a="1"/>
  <c r="DG310" i="2" s="1"/>
  <c r="DA312" i="2"/>
  <c r="DJ312" i="2" s="1"/>
  <c r="DF311" i="2"/>
  <c r="CM311" i="2"/>
  <c r="CV310" i="2"/>
  <c r="CR310" i="2"/>
  <c r="CS309" i="2" a="1"/>
  <c r="CS309" i="2" s="1"/>
  <c r="BT309" i="2"/>
  <c r="BK310" i="2"/>
  <c r="BP309" i="2"/>
  <c r="BF309" i="2"/>
  <c r="AW310" i="2"/>
  <c r="BB309" i="2"/>
  <c r="BC308" i="2" a="1"/>
  <c r="BC308" i="2" s="1"/>
  <c r="AR310" i="2"/>
  <c r="Z310" i="2"/>
  <c r="AA310" i="2" s="1" a="1"/>
  <c r="AA310" i="2" s="1"/>
  <c r="AD310" i="2"/>
  <c r="AN310" i="2"/>
  <c r="AO309" i="2" a="1"/>
  <c r="AO309" i="2" s="1"/>
  <c r="AI311" i="2"/>
  <c r="U311" i="2"/>
  <c r="EJ311" i="2" l="1"/>
  <c r="CD311" i="2"/>
  <c r="BY312" i="2"/>
  <c r="CH311" i="2"/>
  <c r="CE310" i="2" a="1"/>
  <c r="CE310" i="2" s="1"/>
  <c r="EM311" i="2"/>
  <c r="DU324" i="2" a="1"/>
  <c r="DU324" i="2" s="1"/>
  <c r="EC313" i="2"/>
  <c r="EK312" i="2"/>
  <c r="EL312" i="2"/>
  <c r="DO326" i="2"/>
  <c r="DX325" i="2"/>
  <c r="DT325" i="2"/>
  <c r="BQ309" i="2" a="1"/>
  <c r="BQ309" i="2" s="1"/>
  <c r="DG311" i="2" a="1"/>
  <c r="DG311" i="2" s="1"/>
  <c r="DA313" i="2"/>
  <c r="DJ313" i="2" s="1"/>
  <c r="DF312" i="2"/>
  <c r="CS310" i="2" a="1"/>
  <c r="CS310" i="2" s="1"/>
  <c r="CM312" i="2"/>
  <c r="CR311" i="2"/>
  <c r="CV311" i="2"/>
  <c r="BT310" i="2"/>
  <c r="BK311" i="2"/>
  <c r="BP310" i="2"/>
  <c r="BC309" i="2" a="1"/>
  <c r="BC309" i="2" s="1"/>
  <c r="BF310" i="2"/>
  <c r="AW311" i="2"/>
  <c r="BB310" i="2"/>
  <c r="AR311" i="2"/>
  <c r="Z311" i="2"/>
  <c r="AA311" i="2" s="1" a="1"/>
  <c r="AA311" i="2" s="1"/>
  <c r="AD311" i="2"/>
  <c r="AN311" i="2"/>
  <c r="AO310" i="2" a="1"/>
  <c r="AO310" i="2" s="1"/>
  <c r="AI312" i="2"/>
  <c r="U312" i="2"/>
  <c r="EJ312" i="2" l="1"/>
  <c r="CH312" i="2"/>
  <c r="CD312" i="2"/>
  <c r="BY313" i="2"/>
  <c r="CE311" i="2" a="1"/>
  <c r="CE311" i="2" s="1"/>
  <c r="EM312" i="2"/>
  <c r="DU325" i="2" a="1"/>
  <c r="DU325" i="2" s="1"/>
  <c r="DO327" i="2"/>
  <c r="DT326" i="2"/>
  <c r="DX326" i="2"/>
  <c r="EC314" i="2"/>
  <c r="EL313" i="2"/>
  <c r="EK313" i="2"/>
  <c r="BQ310" i="2" a="1"/>
  <c r="BQ310" i="2" s="1"/>
  <c r="DG312" i="2" a="1"/>
  <c r="DG312" i="2" s="1"/>
  <c r="DA314" i="2"/>
  <c r="DJ314" i="2" s="1"/>
  <c r="DF313" i="2"/>
  <c r="CM313" i="2"/>
  <c r="CR312" i="2"/>
  <c r="CV312" i="2"/>
  <c r="CS311" i="2" a="1"/>
  <c r="CS311" i="2" s="1"/>
  <c r="BT311" i="2"/>
  <c r="BP311" i="2"/>
  <c r="BK312" i="2"/>
  <c r="BC310" i="2" a="1"/>
  <c r="BC310" i="2" s="1"/>
  <c r="BF311" i="2"/>
  <c r="AW312" i="2"/>
  <c r="BB311" i="2"/>
  <c r="AR312" i="2"/>
  <c r="Z312" i="2"/>
  <c r="AA312" i="2" s="1" a="1"/>
  <c r="AA312" i="2" s="1"/>
  <c r="AD312" i="2"/>
  <c r="AN312" i="2"/>
  <c r="AO311" i="2" a="1"/>
  <c r="AO311" i="2" s="1"/>
  <c r="AI313" i="2"/>
  <c r="U313" i="2"/>
  <c r="EJ313" i="2" l="1"/>
  <c r="CH313" i="2"/>
  <c r="CD313" i="2"/>
  <c r="BY314" i="2"/>
  <c r="CE312" i="2" a="1"/>
  <c r="CE312" i="2" s="1"/>
  <c r="EM313" i="2"/>
  <c r="DU326" i="2" a="1"/>
  <c r="DU326" i="2" s="1"/>
  <c r="DO328" i="2"/>
  <c r="DT327" i="2"/>
  <c r="DX327" i="2"/>
  <c r="EC315" i="2"/>
  <c r="EK314" i="2"/>
  <c r="EJ314" i="2" s="1"/>
  <c r="EL314" i="2"/>
  <c r="BQ311" i="2" a="1"/>
  <c r="BQ311" i="2" s="1"/>
  <c r="DG313" i="2" a="1"/>
  <c r="DG313" i="2" s="1"/>
  <c r="DA315" i="2"/>
  <c r="DJ315" i="2" s="1"/>
  <c r="DF314" i="2"/>
  <c r="CS312" i="2" a="1"/>
  <c r="CS312" i="2" s="1"/>
  <c r="CM314" i="2"/>
  <c r="CR313" i="2"/>
  <c r="CV313" i="2"/>
  <c r="BT312" i="2"/>
  <c r="BP312" i="2"/>
  <c r="BK313" i="2"/>
  <c r="BC311" i="2" a="1"/>
  <c r="BC311" i="2" s="1"/>
  <c r="BF312" i="2"/>
  <c r="AW313" i="2"/>
  <c r="BB312" i="2"/>
  <c r="AR313" i="2"/>
  <c r="Z313" i="2"/>
  <c r="AA313" i="2" s="1" a="1"/>
  <c r="AA313" i="2" s="1"/>
  <c r="AD313" i="2"/>
  <c r="AN313" i="2"/>
  <c r="AO312" i="2" a="1"/>
  <c r="AO312" i="2" s="1"/>
  <c r="AI314" i="2"/>
  <c r="U314" i="2"/>
  <c r="CH314" i="2" l="1"/>
  <c r="CD314" i="2"/>
  <c r="BY315" i="2"/>
  <c r="CE313" i="2" a="1"/>
  <c r="CE313" i="2" s="1"/>
  <c r="EM314" i="2"/>
  <c r="EC316" i="2"/>
  <c r="EL315" i="2"/>
  <c r="EK315" i="2"/>
  <c r="EJ315" i="2" s="1"/>
  <c r="DU327" i="2" a="1"/>
  <c r="DU327" i="2" s="1"/>
  <c r="DO329" i="2"/>
  <c r="DT328" i="2"/>
  <c r="DX328" i="2"/>
  <c r="BQ312" i="2" a="1"/>
  <c r="BQ312" i="2" s="1"/>
  <c r="DG314" i="2" a="1"/>
  <c r="DG314" i="2" s="1"/>
  <c r="DA316" i="2"/>
  <c r="DJ316" i="2" s="1"/>
  <c r="DF315" i="2"/>
  <c r="CM315" i="2"/>
  <c r="CR314" i="2"/>
  <c r="CV314" i="2"/>
  <c r="CS313" i="2" a="1"/>
  <c r="CS313" i="2" s="1"/>
  <c r="BT313" i="2"/>
  <c r="BK314" i="2"/>
  <c r="BP313" i="2"/>
  <c r="BC312" i="2" a="1"/>
  <c r="BC312" i="2" s="1"/>
  <c r="BF313" i="2"/>
  <c r="BB313" i="2"/>
  <c r="AW314" i="2"/>
  <c r="AR314" i="2"/>
  <c r="Z314" i="2"/>
  <c r="AA314" i="2" s="1" a="1"/>
  <c r="AA314" i="2" s="1"/>
  <c r="AD314" i="2"/>
  <c r="AN314" i="2"/>
  <c r="AO313" i="2" a="1"/>
  <c r="AO313" i="2" s="1"/>
  <c r="AI315" i="2"/>
  <c r="U315" i="2"/>
  <c r="CH315" i="2" l="1"/>
  <c r="CD315" i="2"/>
  <c r="BY316" i="2"/>
  <c r="CE314" i="2" a="1"/>
  <c r="CE314" i="2" s="1"/>
  <c r="EM315" i="2"/>
  <c r="DU328" i="2" a="1"/>
  <c r="DU328" i="2" s="1"/>
  <c r="DO330" i="2"/>
  <c r="DT329" i="2"/>
  <c r="DX329" i="2"/>
  <c r="EC317" i="2"/>
  <c r="EL316" i="2"/>
  <c r="EK316" i="2"/>
  <c r="EJ316" i="2" s="1"/>
  <c r="BQ313" i="2" a="1"/>
  <c r="BQ313" i="2" s="1"/>
  <c r="DG315" i="2" a="1"/>
  <c r="DG315" i="2" s="1"/>
  <c r="DA317" i="2"/>
  <c r="DJ317" i="2" s="1"/>
  <c r="DF316" i="2"/>
  <c r="CS314" i="2" a="1"/>
  <c r="CS314" i="2" s="1"/>
  <c r="CM316" i="2"/>
  <c r="CR315" i="2"/>
  <c r="CV315" i="2"/>
  <c r="BT314" i="2"/>
  <c r="BK315" i="2"/>
  <c r="BP314" i="2"/>
  <c r="BF314" i="2"/>
  <c r="AW315" i="2"/>
  <c r="BB314" i="2"/>
  <c r="BC313" i="2" a="1"/>
  <c r="BC313" i="2" s="1"/>
  <c r="AR315" i="2"/>
  <c r="Z315" i="2"/>
  <c r="AA315" i="2" s="1" a="1"/>
  <c r="AA315" i="2" s="1"/>
  <c r="AD315" i="2"/>
  <c r="AN315" i="2"/>
  <c r="AO314" i="2" a="1"/>
  <c r="AO314" i="2" s="1"/>
  <c r="AI316" i="2"/>
  <c r="U316" i="2"/>
  <c r="CH316" i="2" l="1"/>
  <c r="BY317" i="2"/>
  <c r="CD316" i="2"/>
  <c r="CE315" i="2" a="1"/>
  <c r="CE315" i="2" s="1"/>
  <c r="EM316" i="2"/>
  <c r="EC318" i="2"/>
  <c r="EL317" i="2"/>
  <c r="EK317" i="2"/>
  <c r="EJ317" i="2" s="1"/>
  <c r="DU329" i="2" a="1"/>
  <c r="DU329" i="2" s="1"/>
  <c r="DO331" i="2"/>
  <c r="DX330" i="2"/>
  <c r="DT330" i="2"/>
  <c r="BQ314" i="2" a="1"/>
  <c r="BQ314" i="2" s="1"/>
  <c r="DG316" i="2" a="1"/>
  <c r="DG316" i="2" s="1"/>
  <c r="DA318" i="2"/>
  <c r="DJ318" i="2" s="1"/>
  <c r="DF317" i="2"/>
  <c r="CS315" i="2" a="1"/>
  <c r="CS315" i="2" s="1"/>
  <c r="CM317" i="2"/>
  <c r="CV316" i="2"/>
  <c r="CR316" i="2"/>
  <c r="BT315" i="2"/>
  <c r="BK316" i="2"/>
  <c r="BP315" i="2"/>
  <c r="BC314" i="2" a="1"/>
  <c r="BC314" i="2" s="1"/>
  <c r="BF315" i="2"/>
  <c r="BB315" i="2"/>
  <c r="AW316" i="2"/>
  <c r="AR316" i="2"/>
  <c r="Z316" i="2"/>
  <c r="AA316" i="2" s="1" a="1"/>
  <c r="AA316" i="2" s="1"/>
  <c r="AD316" i="2"/>
  <c r="AN316" i="2"/>
  <c r="AO315" i="2" a="1"/>
  <c r="AO315" i="2" s="1"/>
  <c r="AI317" i="2"/>
  <c r="U317" i="2"/>
  <c r="CE316" i="2" l="1" a="1"/>
  <c r="CE316" i="2" s="1"/>
  <c r="BY318" i="2"/>
  <c r="CH317" i="2"/>
  <c r="CD317" i="2"/>
  <c r="EM317" i="2"/>
  <c r="DU330" i="2" a="1"/>
  <c r="DU330" i="2" s="1"/>
  <c r="DO332" i="2"/>
  <c r="DX331" i="2"/>
  <c r="DT331" i="2"/>
  <c r="EC319" i="2"/>
  <c r="EL318" i="2"/>
  <c r="EK318" i="2"/>
  <c r="EJ318" i="2" s="1"/>
  <c r="BQ315" i="2" a="1"/>
  <c r="BQ315" i="2" s="1"/>
  <c r="DG317" i="2" a="1"/>
  <c r="DG317" i="2" s="1"/>
  <c r="DA319" i="2"/>
  <c r="DJ319" i="2" s="1"/>
  <c r="DF318" i="2"/>
  <c r="CM318" i="2"/>
  <c r="CV317" i="2"/>
  <c r="CR317" i="2"/>
  <c r="CS316" i="2" a="1"/>
  <c r="CS316" i="2" s="1"/>
  <c r="BT316" i="2"/>
  <c r="BK317" i="2"/>
  <c r="BP316" i="2"/>
  <c r="BC315" i="2" a="1"/>
  <c r="BC315" i="2" s="1"/>
  <c r="BF316" i="2"/>
  <c r="AW317" i="2"/>
  <c r="BB316" i="2"/>
  <c r="AR317" i="2"/>
  <c r="Z317" i="2"/>
  <c r="AA317" i="2" s="1" a="1"/>
  <c r="AA317" i="2" s="1"/>
  <c r="AD317" i="2"/>
  <c r="AN317" i="2"/>
  <c r="AO316" i="2" a="1"/>
  <c r="AO316" i="2" s="1"/>
  <c r="AI318" i="2"/>
  <c r="U318" i="2"/>
  <c r="CE317" i="2" l="1" a="1"/>
  <c r="CE317" i="2" s="1"/>
  <c r="BY319" i="2"/>
  <c r="CH318" i="2"/>
  <c r="CD318" i="2"/>
  <c r="EM318" i="2"/>
  <c r="EC320" i="2"/>
  <c r="EL319" i="2"/>
  <c r="EK319" i="2"/>
  <c r="EJ319" i="2" s="1"/>
  <c r="DU331" i="2" a="1"/>
  <c r="DU331" i="2" s="1"/>
  <c r="DO333" i="2"/>
  <c r="DX332" i="2"/>
  <c r="DT332" i="2"/>
  <c r="BQ316" i="2" a="1"/>
  <c r="BQ316" i="2" s="1"/>
  <c r="DG318" i="2" a="1"/>
  <c r="DG318" i="2" s="1"/>
  <c r="DA320" i="2"/>
  <c r="DJ320" i="2" s="1"/>
  <c r="DF319" i="2"/>
  <c r="CS317" i="2" a="1"/>
  <c r="CS317" i="2" s="1"/>
  <c r="CM319" i="2"/>
  <c r="CV318" i="2"/>
  <c r="CR318" i="2"/>
  <c r="BT317" i="2"/>
  <c r="BK318" i="2"/>
  <c r="BP317" i="2"/>
  <c r="BC316" i="2" a="1"/>
  <c r="BC316" i="2" s="1"/>
  <c r="BF317" i="2"/>
  <c r="AW318" i="2"/>
  <c r="BB317" i="2"/>
  <c r="AR318" i="2"/>
  <c r="Z318" i="2"/>
  <c r="AA318" i="2" s="1" a="1"/>
  <c r="AA318" i="2" s="1"/>
  <c r="AD318" i="2"/>
  <c r="AN318" i="2"/>
  <c r="AO317" i="2" a="1"/>
  <c r="AO317" i="2" s="1"/>
  <c r="AI319" i="2"/>
  <c r="U319" i="2"/>
  <c r="CE318" i="2" l="1" a="1"/>
  <c r="CE318" i="2" s="1"/>
  <c r="BY320" i="2"/>
  <c r="CH319" i="2"/>
  <c r="CD319" i="2"/>
  <c r="EM319" i="2"/>
  <c r="DU332" i="2" a="1"/>
  <c r="DU332" i="2" s="1"/>
  <c r="DO334" i="2"/>
  <c r="DX333" i="2"/>
  <c r="DT333" i="2"/>
  <c r="EC321" i="2"/>
  <c r="EK320" i="2"/>
  <c r="EJ320" i="2" s="1"/>
  <c r="EL320" i="2"/>
  <c r="BQ317" i="2" a="1"/>
  <c r="BQ317" i="2" s="1"/>
  <c r="DG319" i="2" a="1"/>
  <c r="DG319" i="2" s="1"/>
  <c r="DA321" i="2"/>
  <c r="DJ321" i="2" s="1"/>
  <c r="DF320" i="2"/>
  <c r="CM320" i="2"/>
  <c r="CR319" i="2"/>
  <c r="CV319" i="2"/>
  <c r="CS318" i="2" a="1"/>
  <c r="CS318" i="2" s="1"/>
  <c r="BT318" i="2"/>
  <c r="BK319" i="2"/>
  <c r="BP318" i="2"/>
  <c r="BC317" i="2" a="1"/>
  <c r="BC317" i="2" s="1"/>
  <c r="BF318" i="2"/>
  <c r="BB318" i="2"/>
  <c r="AW319" i="2"/>
  <c r="AR319" i="2"/>
  <c r="Z319" i="2"/>
  <c r="AA319" i="2" s="1" a="1"/>
  <c r="AA319" i="2" s="1"/>
  <c r="AD319" i="2"/>
  <c r="AN319" i="2"/>
  <c r="AO318" i="2" a="1"/>
  <c r="AO318" i="2" s="1"/>
  <c r="AI320" i="2"/>
  <c r="U320" i="2"/>
  <c r="BY321" i="2" l="1"/>
  <c r="CH320" i="2"/>
  <c r="CD320" i="2"/>
  <c r="CE319" i="2" a="1"/>
  <c r="CE319" i="2" s="1"/>
  <c r="EM320" i="2"/>
  <c r="DU333" i="2" a="1"/>
  <c r="DU333" i="2" s="1"/>
  <c r="EC322" i="2"/>
  <c r="EK321" i="2"/>
  <c r="EJ321" i="2" s="1"/>
  <c r="EL321" i="2"/>
  <c r="DO335" i="2"/>
  <c r="DT334" i="2"/>
  <c r="DX334" i="2"/>
  <c r="BQ318" i="2" a="1"/>
  <c r="BQ318" i="2" s="1"/>
  <c r="DG320" i="2" a="1"/>
  <c r="DG320" i="2" s="1"/>
  <c r="DA322" i="2"/>
  <c r="DJ322" i="2" s="1"/>
  <c r="DF321" i="2"/>
  <c r="CS319" i="2" a="1"/>
  <c r="CS319" i="2" s="1"/>
  <c r="CM321" i="2"/>
  <c r="CV320" i="2"/>
  <c r="CR320" i="2"/>
  <c r="BT319" i="2"/>
  <c r="BK320" i="2"/>
  <c r="BP319" i="2"/>
  <c r="BC318" i="2" a="1"/>
  <c r="BC318" i="2" s="1"/>
  <c r="BF319" i="2"/>
  <c r="BB319" i="2"/>
  <c r="AW320" i="2"/>
  <c r="AR320" i="2"/>
  <c r="Z320" i="2"/>
  <c r="AA320" i="2" s="1" a="1"/>
  <c r="AA320" i="2" s="1"/>
  <c r="AD320" i="2"/>
  <c r="AN320" i="2"/>
  <c r="AO319" i="2" a="1"/>
  <c r="AO319" i="2" s="1"/>
  <c r="AI321" i="2"/>
  <c r="U321" i="2"/>
  <c r="CE320" i="2" l="1" a="1"/>
  <c r="CE320" i="2" s="1"/>
  <c r="BY322" i="2"/>
  <c r="CH321" i="2"/>
  <c r="CD321" i="2"/>
  <c r="EM321" i="2"/>
  <c r="DU334" i="2" a="1"/>
  <c r="DU334" i="2" s="1"/>
  <c r="DO336" i="2"/>
  <c r="DX335" i="2"/>
  <c r="DT335" i="2"/>
  <c r="EC323" i="2"/>
  <c r="EL322" i="2"/>
  <c r="EK322" i="2"/>
  <c r="EJ322" i="2" s="1"/>
  <c r="BQ319" i="2" a="1"/>
  <c r="BQ319" i="2" s="1"/>
  <c r="DG321" i="2" a="1"/>
  <c r="DG321" i="2" s="1"/>
  <c r="DA323" i="2"/>
  <c r="DJ323" i="2" s="1"/>
  <c r="DF322" i="2"/>
  <c r="CS320" i="2" a="1"/>
  <c r="CS320" i="2" s="1"/>
  <c r="CM322" i="2"/>
  <c r="CV321" i="2"/>
  <c r="CR321" i="2"/>
  <c r="BT320" i="2"/>
  <c r="BK321" i="2"/>
  <c r="BP320" i="2"/>
  <c r="BC319" i="2" a="1"/>
  <c r="BC319" i="2" s="1"/>
  <c r="BF320" i="2"/>
  <c r="BB320" i="2"/>
  <c r="AW321" i="2"/>
  <c r="AR321" i="2"/>
  <c r="Z321" i="2"/>
  <c r="AA321" i="2" s="1" a="1"/>
  <c r="AA321" i="2" s="1"/>
  <c r="AD321" i="2"/>
  <c r="AN321" i="2"/>
  <c r="AO320" i="2" a="1"/>
  <c r="AO320" i="2" s="1"/>
  <c r="AI322" i="2"/>
  <c r="U322" i="2"/>
  <c r="CE321" i="2" l="1" a="1"/>
  <c r="CE321" i="2" s="1"/>
  <c r="BY323" i="2"/>
  <c r="CD322" i="2"/>
  <c r="CH322" i="2"/>
  <c r="EM322" i="2"/>
  <c r="EC324" i="2"/>
  <c r="EL323" i="2"/>
  <c r="EK323" i="2"/>
  <c r="EJ323" i="2" s="1"/>
  <c r="DU335" i="2" a="1"/>
  <c r="DU335" i="2" s="1"/>
  <c r="DO337" i="2"/>
  <c r="DT336" i="2"/>
  <c r="DX336" i="2"/>
  <c r="BQ320" i="2" a="1"/>
  <c r="BQ320" i="2" s="1"/>
  <c r="DG322" i="2" a="1"/>
  <c r="DG322" i="2" s="1"/>
  <c r="DA324" i="2"/>
  <c r="DJ324" i="2" s="1"/>
  <c r="DF323" i="2"/>
  <c r="CS321" i="2" a="1"/>
  <c r="CS321" i="2" s="1"/>
  <c r="CM323" i="2"/>
  <c r="CV322" i="2"/>
  <c r="CR322" i="2"/>
  <c r="BT321" i="2"/>
  <c r="BK322" i="2"/>
  <c r="BP321" i="2"/>
  <c r="BF321" i="2"/>
  <c r="AW322" i="2"/>
  <c r="BB321" i="2"/>
  <c r="BC320" i="2" a="1"/>
  <c r="BC320" i="2" s="1"/>
  <c r="AR322" i="2"/>
  <c r="Z322" i="2"/>
  <c r="AA322" i="2" s="1" a="1"/>
  <c r="AA322" i="2" s="1"/>
  <c r="AD322" i="2"/>
  <c r="AN322" i="2"/>
  <c r="AO321" i="2" a="1"/>
  <c r="AO321" i="2" s="1"/>
  <c r="AI323" i="2"/>
  <c r="U323" i="2"/>
  <c r="CE322" i="2" l="1" a="1"/>
  <c r="CE322" i="2" s="1"/>
  <c r="BY324" i="2"/>
  <c r="CD323" i="2"/>
  <c r="CH323" i="2"/>
  <c r="EM323" i="2"/>
  <c r="DO338" i="2"/>
  <c r="DX337" i="2"/>
  <c r="DT337" i="2"/>
  <c r="DU336" i="2" a="1"/>
  <c r="DU336" i="2" s="1"/>
  <c r="EC325" i="2"/>
  <c r="EL324" i="2"/>
  <c r="EK324" i="2"/>
  <c r="EJ324" i="2" s="1"/>
  <c r="BQ321" i="2" a="1"/>
  <c r="BQ321" i="2" s="1"/>
  <c r="DG323" i="2" a="1"/>
  <c r="DG323" i="2" s="1"/>
  <c r="DA325" i="2"/>
  <c r="DJ325" i="2" s="1"/>
  <c r="DF324" i="2"/>
  <c r="CM324" i="2"/>
  <c r="CV323" i="2"/>
  <c r="CR323" i="2"/>
  <c r="CS322" i="2" a="1"/>
  <c r="CS322" i="2" s="1"/>
  <c r="BT322" i="2"/>
  <c r="BK323" i="2"/>
  <c r="BP322" i="2"/>
  <c r="BC321" i="2" a="1"/>
  <c r="BC321" i="2" s="1"/>
  <c r="BF322" i="2"/>
  <c r="BB322" i="2"/>
  <c r="AW323" i="2"/>
  <c r="AR323" i="2"/>
  <c r="Z323" i="2"/>
  <c r="AA323" i="2" s="1" a="1"/>
  <c r="AA323" i="2" s="1"/>
  <c r="AD323" i="2"/>
  <c r="AN323" i="2"/>
  <c r="AO322" i="2" a="1"/>
  <c r="AO322" i="2" s="1"/>
  <c r="AI324" i="2"/>
  <c r="U324" i="2"/>
  <c r="BY325" i="2" l="1"/>
  <c r="CD324" i="2"/>
  <c r="CH324" i="2"/>
  <c r="CE323" i="2" a="1"/>
  <c r="CE323" i="2" s="1"/>
  <c r="EM324" i="2"/>
  <c r="EC326" i="2"/>
  <c r="EL325" i="2"/>
  <c r="EK325" i="2"/>
  <c r="EJ325" i="2" s="1"/>
  <c r="DU337" i="2" a="1"/>
  <c r="DU337" i="2" s="1"/>
  <c r="DO339" i="2"/>
  <c r="DX338" i="2"/>
  <c r="DT338" i="2"/>
  <c r="BQ322" i="2" a="1"/>
  <c r="BQ322" i="2" s="1"/>
  <c r="DG324" i="2" a="1"/>
  <c r="DG324" i="2" s="1"/>
  <c r="DA326" i="2"/>
  <c r="DJ326" i="2" s="1"/>
  <c r="DF325" i="2"/>
  <c r="CS323" i="2" a="1"/>
  <c r="CS323" i="2" s="1"/>
  <c r="CM325" i="2"/>
  <c r="CV324" i="2"/>
  <c r="CR324" i="2"/>
  <c r="BT323" i="2"/>
  <c r="BK324" i="2"/>
  <c r="BP323" i="2"/>
  <c r="BC322" i="2" a="1"/>
  <c r="BC322" i="2" s="1"/>
  <c r="BF323" i="2"/>
  <c r="BB323" i="2"/>
  <c r="AW324" i="2"/>
  <c r="AR324" i="2"/>
  <c r="Z324" i="2"/>
  <c r="AA324" i="2" s="1" a="1"/>
  <c r="AA324" i="2" s="1"/>
  <c r="AD324" i="2"/>
  <c r="AN324" i="2"/>
  <c r="AO323" i="2" a="1"/>
  <c r="AO323" i="2" s="1"/>
  <c r="AI325" i="2"/>
  <c r="U325" i="2"/>
  <c r="CE324" i="2" l="1" a="1"/>
  <c r="CE324" i="2" s="1"/>
  <c r="BY326" i="2"/>
  <c r="CD325" i="2"/>
  <c r="CH325" i="2"/>
  <c r="EM325" i="2"/>
  <c r="DU338" i="2" a="1"/>
  <c r="DU338" i="2" s="1"/>
  <c r="DO340" i="2"/>
  <c r="DT339" i="2"/>
  <c r="DX339" i="2"/>
  <c r="EC327" i="2"/>
  <c r="EL326" i="2"/>
  <c r="EK326" i="2"/>
  <c r="EJ326" i="2" s="1"/>
  <c r="BQ323" i="2" a="1"/>
  <c r="BQ323" i="2" s="1"/>
  <c r="DG325" i="2" a="1"/>
  <c r="DG325" i="2" s="1"/>
  <c r="DA327" i="2"/>
  <c r="DJ327" i="2" s="1"/>
  <c r="DF326" i="2"/>
  <c r="CM326" i="2"/>
  <c r="CR325" i="2"/>
  <c r="CV325" i="2"/>
  <c r="CS324" i="2" a="1"/>
  <c r="CS324" i="2" s="1"/>
  <c r="BT324" i="2"/>
  <c r="BK325" i="2"/>
  <c r="BP324" i="2"/>
  <c r="BF324" i="2"/>
  <c r="AW325" i="2"/>
  <c r="BB324" i="2"/>
  <c r="BC323" i="2" a="1"/>
  <c r="BC323" i="2" s="1"/>
  <c r="AR325" i="2"/>
  <c r="Z325" i="2"/>
  <c r="AA325" i="2" s="1" a="1"/>
  <c r="AA325" i="2" s="1"/>
  <c r="AD325" i="2"/>
  <c r="AN325" i="2"/>
  <c r="AO324" i="2" a="1"/>
  <c r="AO324" i="2" s="1"/>
  <c r="AI326" i="2"/>
  <c r="U326" i="2"/>
  <c r="CE325" i="2" l="1" a="1"/>
  <c r="CE325" i="2" s="1"/>
  <c r="BY327" i="2"/>
  <c r="CH326" i="2"/>
  <c r="CD326" i="2"/>
  <c r="EM326" i="2"/>
  <c r="DO341" i="2"/>
  <c r="DT340" i="2"/>
  <c r="DX340" i="2"/>
  <c r="EC328" i="2"/>
  <c r="EL327" i="2"/>
  <c r="EK327" i="2"/>
  <c r="EJ327" i="2" s="1"/>
  <c r="DU339" i="2" a="1"/>
  <c r="DU339" i="2" s="1"/>
  <c r="BQ324" i="2" a="1"/>
  <c r="BQ324" i="2" s="1"/>
  <c r="DG326" i="2" a="1"/>
  <c r="DG326" i="2" s="1"/>
  <c r="DA328" i="2"/>
  <c r="DJ328" i="2" s="1"/>
  <c r="DF327" i="2"/>
  <c r="CS325" i="2" a="1"/>
  <c r="CS325" i="2" s="1"/>
  <c r="CM327" i="2"/>
  <c r="CV326" i="2"/>
  <c r="CR326" i="2"/>
  <c r="BT325" i="2"/>
  <c r="BK326" i="2"/>
  <c r="BP325" i="2"/>
  <c r="BC324" i="2" a="1"/>
  <c r="BC324" i="2" s="1"/>
  <c r="BF325" i="2"/>
  <c r="AW326" i="2"/>
  <c r="BB325" i="2"/>
  <c r="AR326" i="2"/>
  <c r="Z326" i="2"/>
  <c r="AA326" i="2" s="1" a="1"/>
  <c r="AA326" i="2" s="1"/>
  <c r="AD326" i="2"/>
  <c r="AN326" i="2"/>
  <c r="AO325" i="2" a="1"/>
  <c r="AO325" i="2" s="1"/>
  <c r="AI327" i="2"/>
  <c r="U327" i="2"/>
  <c r="CE326" i="2" l="1" a="1"/>
  <c r="CE326" i="2" s="1"/>
  <c r="BY328" i="2"/>
  <c r="CH327" i="2"/>
  <c r="CD327" i="2"/>
  <c r="EM327" i="2"/>
  <c r="EC329" i="2"/>
  <c r="EL328" i="2"/>
  <c r="EK328" i="2"/>
  <c r="EJ328" i="2" s="1"/>
  <c r="DU340" i="2" a="1"/>
  <c r="DU340" i="2" s="1"/>
  <c r="DO342" i="2"/>
  <c r="DT341" i="2"/>
  <c r="DX341" i="2"/>
  <c r="BQ325" i="2" a="1"/>
  <c r="BQ325" i="2" s="1"/>
  <c r="DG327" i="2" a="1"/>
  <c r="DG327" i="2" s="1"/>
  <c r="DA329" i="2"/>
  <c r="DJ329" i="2" s="1"/>
  <c r="DF328" i="2"/>
  <c r="CM328" i="2"/>
  <c r="CR327" i="2"/>
  <c r="CV327" i="2"/>
  <c r="CS326" i="2" a="1"/>
  <c r="CS326" i="2" s="1"/>
  <c r="BT326" i="2"/>
  <c r="BK327" i="2"/>
  <c r="BP326" i="2"/>
  <c r="BC325" i="2" a="1"/>
  <c r="BC325" i="2" s="1"/>
  <c r="BF326" i="2"/>
  <c r="BB326" i="2"/>
  <c r="AW327" i="2"/>
  <c r="AR327" i="2"/>
  <c r="Z327" i="2"/>
  <c r="AA327" i="2" s="1" a="1"/>
  <c r="AA327" i="2" s="1"/>
  <c r="AD327" i="2"/>
  <c r="AN327" i="2"/>
  <c r="AO326" i="2" a="1"/>
  <c r="AO326" i="2" s="1"/>
  <c r="AI328" i="2"/>
  <c r="U328" i="2"/>
  <c r="CE327" i="2" l="1" a="1"/>
  <c r="CE327" i="2" s="1"/>
  <c r="BY329" i="2"/>
  <c r="CH328" i="2"/>
  <c r="CD328" i="2"/>
  <c r="EM328" i="2"/>
  <c r="DU341" i="2" a="1"/>
  <c r="DU341" i="2" s="1"/>
  <c r="DO343" i="2"/>
  <c r="DT342" i="2"/>
  <c r="DX342" i="2"/>
  <c r="EC330" i="2"/>
  <c r="EK329" i="2"/>
  <c r="EJ329" i="2" s="1"/>
  <c r="EL329" i="2"/>
  <c r="BQ326" i="2" a="1"/>
  <c r="BQ326" i="2" s="1"/>
  <c r="DG328" i="2" a="1"/>
  <c r="DG328" i="2" s="1"/>
  <c r="DA330" i="2"/>
  <c r="DJ330" i="2" s="1"/>
  <c r="DF329" i="2"/>
  <c r="CS327" i="2" a="1"/>
  <c r="CS327" i="2" s="1"/>
  <c r="CM329" i="2"/>
  <c r="CR328" i="2"/>
  <c r="CV328" i="2"/>
  <c r="BT327" i="2"/>
  <c r="BK328" i="2"/>
  <c r="BP327" i="2"/>
  <c r="BC326" i="2" a="1"/>
  <c r="BC326" i="2" s="1"/>
  <c r="BF327" i="2"/>
  <c r="BB327" i="2"/>
  <c r="AW328" i="2"/>
  <c r="AR328" i="2"/>
  <c r="Z328" i="2"/>
  <c r="AA328" i="2" s="1" a="1"/>
  <c r="AA328" i="2" s="1"/>
  <c r="AD328" i="2"/>
  <c r="AN328" i="2"/>
  <c r="AO327" i="2" a="1"/>
  <c r="AO327" i="2" s="1"/>
  <c r="AI329" i="2"/>
  <c r="U329" i="2"/>
  <c r="CE328" i="2" l="1" a="1"/>
  <c r="CE328" i="2" s="1"/>
  <c r="BY330" i="2"/>
  <c r="CH329" i="2"/>
  <c r="CD329" i="2"/>
  <c r="EM329" i="2"/>
  <c r="EC331" i="2"/>
  <c r="EL330" i="2"/>
  <c r="EK330" i="2"/>
  <c r="EJ330" i="2" s="1"/>
  <c r="DU342" i="2" a="1"/>
  <c r="DU342" i="2" s="1"/>
  <c r="DO344" i="2"/>
  <c r="DX343" i="2"/>
  <c r="DT343" i="2"/>
  <c r="BQ327" i="2" a="1"/>
  <c r="BQ327" i="2" s="1"/>
  <c r="DG329" i="2" a="1"/>
  <c r="DG329" i="2" s="1"/>
  <c r="DA331" i="2"/>
  <c r="DJ331" i="2" s="1"/>
  <c r="DF330" i="2"/>
  <c r="CS328" i="2" a="1"/>
  <c r="CS328" i="2" s="1"/>
  <c r="CM330" i="2"/>
  <c r="CR329" i="2"/>
  <c r="CV329" i="2"/>
  <c r="BT328" i="2"/>
  <c r="BK329" i="2"/>
  <c r="BP328" i="2"/>
  <c r="BF328" i="2"/>
  <c r="BB328" i="2"/>
  <c r="AW329" i="2"/>
  <c r="BC327" i="2" a="1"/>
  <c r="BC327" i="2" s="1"/>
  <c r="AR329" i="2"/>
  <c r="Z329" i="2"/>
  <c r="AA329" i="2" s="1" a="1"/>
  <c r="AA329" i="2" s="1"/>
  <c r="AD329" i="2"/>
  <c r="AN329" i="2"/>
  <c r="AO328" i="2" a="1"/>
  <c r="AO328" i="2" s="1"/>
  <c r="AI330" i="2"/>
  <c r="U330" i="2"/>
  <c r="BY331" i="2" l="1"/>
  <c r="CH330" i="2"/>
  <c r="CD330" i="2"/>
  <c r="CE329" i="2" a="1"/>
  <c r="CE329" i="2" s="1"/>
  <c r="EM330" i="2"/>
  <c r="DU343" i="2" a="1"/>
  <c r="DU343" i="2" s="1"/>
  <c r="DO345" i="2"/>
  <c r="DX344" i="2"/>
  <c r="DT344" i="2"/>
  <c r="EC332" i="2"/>
  <c r="EL331" i="2"/>
  <c r="EK331" i="2"/>
  <c r="EJ331" i="2" s="1"/>
  <c r="BQ328" i="2" a="1"/>
  <c r="BQ328" i="2" s="1"/>
  <c r="DG330" i="2" a="1"/>
  <c r="DG330" i="2" s="1"/>
  <c r="DA332" i="2"/>
  <c r="DJ332" i="2" s="1"/>
  <c r="DF331" i="2"/>
  <c r="CS329" i="2" a="1"/>
  <c r="CS329" i="2" s="1"/>
  <c r="CM331" i="2"/>
  <c r="CR330" i="2"/>
  <c r="CV330" i="2"/>
  <c r="BT329" i="2"/>
  <c r="BK330" i="2"/>
  <c r="BP329" i="2"/>
  <c r="BF329" i="2"/>
  <c r="BB329" i="2"/>
  <c r="AW330" i="2"/>
  <c r="BC328" i="2" a="1"/>
  <c r="BC328" i="2" s="1"/>
  <c r="AR330" i="2"/>
  <c r="Z330" i="2"/>
  <c r="AA330" i="2" s="1" a="1"/>
  <c r="AA330" i="2" s="1"/>
  <c r="AD330" i="2"/>
  <c r="AN330" i="2"/>
  <c r="AO329" i="2" a="1"/>
  <c r="AO329" i="2" s="1"/>
  <c r="AI331" i="2"/>
  <c r="U331" i="2"/>
  <c r="CE330" i="2" l="1" a="1"/>
  <c r="CE330" i="2" s="1"/>
  <c r="BY332" i="2"/>
  <c r="CH331" i="2"/>
  <c r="CD331" i="2"/>
  <c r="EM331" i="2"/>
  <c r="EC333" i="2"/>
  <c r="EL332" i="2"/>
  <c r="EK332" i="2"/>
  <c r="EJ332" i="2" s="1"/>
  <c r="DU344" i="2" a="1"/>
  <c r="DU344" i="2" s="1"/>
  <c r="DO346" i="2"/>
  <c r="DX345" i="2"/>
  <c r="DT345" i="2"/>
  <c r="BQ329" i="2" a="1"/>
  <c r="BQ329" i="2" s="1"/>
  <c r="DG331" i="2" a="1"/>
  <c r="DG331" i="2" s="1"/>
  <c r="DA333" i="2"/>
  <c r="DJ333" i="2" s="1"/>
  <c r="DF332" i="2"/>
  <c r="CS330" i="2" a="1"/>
  <c r="CS330" i="2" s="1"/>
  <c r="CM332" i="2"/>
  <c r="CV331" i="2"/>
  <c r="CR331" i="2"/>
  <c r="BT330" i="2"/>
  <c r="BK331" i="2"/>
  <c r="BP330" i="2"/>
  <c r="BF330" i="2"/>
  <c r="AW331" i="2"/>
  <c r="BB330" i="2"/>
  <c r="BC329" i="2" a="1"/>
  <c r="BC329" i="2" s="1"/>
  <c r="AR331" i="2"/>
  <c r="Z331" i="2"/>
  <c r="AA331" i="2" s="1" a="1"/>
  <c r="AA331" i="2" s="1"/>
  <c r="AD331" i="2"/>
  <c r="AN331" i="2"/>
  <c r="AO330" i="2" a="1"/>
  <c r="AO330" i="2" s="1"/>
  <c r="AI332" i="2"/>
  <c r="U332" i="2"/>
  <c r="CE331" i="2" l="1" a="1"/>
  <c r="CE331" i="2" s="1"/>
  <c r="BY333" i="2"/>
  <c r="CH332" i="2"/>
  <c r="CD332" i="2"/>
  <c r="EM332" i="2"/>
  <c r="DU345" i="2" a="1"/>
  <c r="DU345" i="2" s="1"/>
  <c r="DO347" i="2"/>
  <c r="DX346" i="2"/>
  <c r="DT346" i="2"/>
  <c r="EC334" i="2"/>
  <c r="EL333" i="2"/>
  <c r="EK333" i="2"/>
  <c r="EJ333" i="2" s="1"/>
  <c r="BQ330" i="2" a="1"/>
  <c r="BQ330" i="2" s="1"/>
  <c r="DA334" i="2"/>
  <c r="DJ334" i="2" s="1"/>
  <c r="DF333" i="2"/>
  <c r="DG332" i="2" a="1"/>
  <c r="DG332" i="2" s="1"/>
  <c r="CM333" i="2"/>
  <c r="CR332" i="2"/>
  <c r="CV332" i="2"/>
  <c r="CS331" i="2" a="1"/>
  <c r="CS331" i="2" s="1"/>
  <c r="BT331" i="2"/>
  <c r="BK332" i="2"/>
  <c r="BP331" i="2"/>
  <c r="BC330" i="2" a="1"/>
  <c r="BC330" i="2" s="1"/>
  <c r="BF331" i="2"/>
  <c r="AW332" i="2"/>
  <c r="BB331" i="2"/>
  <c r="AR332" i="2"/>
  <c r="Z332" i="2"/>
  <c r="AA332" i="2" s="1" a="1"/>
  <c r="AA332" i="2" s="1"/>
  <c r="AD332" i="2"/>
  <c r="AN332" i="2"/>
  <c r="AO331" i="2" a="1"/>
  <c r="AO331" i="2" s="1"/>
  <c r="AI333" i="2"/>
  <c r="U333" i="2"/>
  <c r="CE332" i="2" l="1" a="1"/>
  <c r="CE332" i="2" s="1"/>
  <c r="BY334" i="2"/>
  <c r="CH333" i="2"/>
  <c r="CD333" i="2"/>
  <c r="EM333" i="2"/>
  <c r="DU346" i="2" a="1"/>
  <c r="DU346" i="2" s="1"/>
  <c r="DO348" i="2"/>
  <c r="DX347" i="2"/>
  <c r="DT347" i="2"/>
  <c r="EC335" i="2"/>
  <c r="EL334" i="2"/>
  <c r="EK334" i="2"/>
  <c r="EJ334" i="2" s="1"/>
  <c r="BQ331" i="2" a="1"/>
  <c r="BQ331" i="2" s="1"/>
  <c r="DG333" i="2" a="1"/>
  <c r="DG333" i="2" s="1"/>
  <c r="DA335" i="2"/>
  <c r="DJ335" i="2" s="1"/>
  <c r="DF334" i="2"/>
  <c r="CS332" i="2" a="1"/>
  <c r="CS332" i="2" s="1"/>
  <c r="CM334" i="2"/>
  <c r="CV333" i="2"/>
  <c r="CR333" i="2"/>
  <c r="BT332" i="2"/>
  <c r="BK333" i="2"/>
  <c r="BP332" i="2"/>
  <c r="BF332" i="2"/>
  <c r="AW333" i="2"/>
  <c r="BB332" i="2"/>
  <c r="BC331" i="2" a="1"/>
  <c r="BC331" i="2" s="1"/>
  <c r="AR333" i="2"/>
  <c r="Z333" i="2"/>
  <c r="AA333" i="2" s="1" a="1"/>
  <c r="AA333" i="2" s="1"/>
  <c r="AD333" i="2"/>
  <c r="AN333" i="2"/>
  <c r="AO332" i="2" a="1"/>
  <c r="AO332" i="2" s="1"/>
  <c r="AI334" i="2"/>
  <c r="U334" i="2"/>
  <c r="CE333" i="2" l="1" a="1"/>
  <c r="CE333" i="2" s="1"/>
  <c r="BY335" i="2"/>
  <c r="CH334" i="2"/>
  <c r="CD334" i="2"/>
  <c r="EM334" i="2"/>
  <c r="EC336" i="2"/>
  <c r="EL335" i="2"/>
  <c r="EK335" i="2"/>
  <c r="EJ335" i="2" s="1"/>
  <c r="DU347" i="2" a="1"/>
  <c r="DU347" i="2" s="1"/>
  <c r="DO349" i="2"/>
  <c r="DT348" i="2"/>
  <c r="DX348" i="2"/>
  <c r="BQ332" i="2" a="1"/>
  <c r="BQ332" i="2" s="1"/>
  <c r="DG334" i="2" a="1"/>
  <c r="DG334" i="2" s="1"/>
  <c r="DA336" i="2"/>
  <c r="DJ336" i="2" s="1"/>
  <c r="DF335" i="2"/>
  <c r="CS333" i="2" a="1"/>
  <c r="CS333" i="2" s="1"/>
  <c r="CM335" i="2"/>
  <c r="CR334" i="2"/>
  <c r="CV334" i="2"/>
  <c r="BT333" i="2"/>
  <c r="BK334" i="2"/>
  <c r="BP333" i="2"/>
  <c r="BC332" i="2" a="1"/>
  <c r="BC332" i="2" s="1"/>
  <c r="BF333" i="2"/>
  <c r="BB333" i="2"/>
  <c r="AW334" i="2"/>
  <c r="AR334" i="2"/>
  <c r="Z334" i="2"/>
  <c r="AA334" i="2" s="1" a="1"/>
  <c r="AA334" i="2" s="1"/>
  <c r="AD334" i="2"/>
  <c r="AN334" i="2"/>
  <c r="AO333" i="2" a="1"/>
  <c r="AO333" i="2" s="1"/>
  <c r="AI335" i="2"/>
  <c r="U335" i="2"/>
  <c r="CE334" i="2" l="1" a="1"/>
  <c r="CE334" i="2" s="1"/>
  <c r="BY336" i="2"/>
  <c r="CH335" i="2"/>
  <c r="CD335" i="2"/>
  <c r="EM335" i="2"/>
  <c r="DU348" i="2" a="1"/>
  <c r="DU348" i="2" s="1"/>
  <c r="DO350" i="2"/>
  <c r="DX349" i="2"/>
  <c r="DT349" i="2"/>
  <c r="EC337" i="2"/>
  <c r="EL336" i="2"/>
  <c r="EK336" i="2"/>
  <c r="EJ336" i="2" s="1"/>
  <c r="BQ333" i="2" a="1"/>
  <c r="BQ333" i="2" s="1"/>
  <c r="DG335" i="2" a="1"/>
  <c r="DG335" i="2" s="1"/>
  <c r="DA337" i="2"/>
  <c r="DJ337" i="2" s="1"/>
  <c r="DF336" i="2"/>
  <c r="CS334" i="2" a="1"/>
  <c r="CS334" i="2" s="1"/>
  <c r="CM336" i="2"/>
  <c r="CR335" i="2"/>
  <c r="CV335" i="2"/>
  <c r="BT334" i="2"/>
  <c r="BK335" i="2"/>
  <c r="BP334" i="2"/>
  <c r="BF334" i="2"/>
  <c r="BB334" i="2"/>
  <c r="AW335" i="2"/>
  <c r="BC333" i="2" a="1"/>
  <c r="BC333" i="2" s="1"/>
  <c r="AR335" i="2"/>
  <c r="Z335" i="2"/>
  <c r="AA335" i="2" s="1" a="1"/>
  <c r="AA335" i="2" s="1"/>
  <c r="AD335" i="2"/>
  <c r="AN335" i="2"/>
  <c r="AO334" i="2" a="1"/>
  <c r="AO334" i="2" s="1"/>
  <c r="AI336" i="2"/>
  <c r="U336" i="2"/>
  <c r="BY337" i="2" l="1"/>
  <c r="CD336" i="2"/>
  <c r="CH336" i="2"/>
  <c r="CE335" i="2" a="1"/>
  <c r="CE335" i="2" s="1"/>
  <c r="EM336" i="2"/>
  <c r="EC338" i="2"/>
  <c r="EK337" i="2"/>
  <c r="EJ337" i="2" s="1"/>
  <c r="EL337" i="2"/>
  <c r="DU349" i="2" a="1"/>
  <c r="DU349" i="2" s="1"/>
  <c r="DO351" i="2"/>
  <c r="DT350" i="2"/>
  <c r="DX350" i="2"/>
  <c r="BQ334" i="2" a="1"/>
  <c r="BQ334" i="2" s="1"/>
  <c r="DG336" i="2" a="1"/>
  <c r="DG336" i="2" s="1"/>
  <c r="DA338" i="2"/>
  <c r="DJ338" i="2" s="1"/>
  <c r="DF337" i="2"/>
  <c r="CM337" i="2"/>
  <c r="CV336" i="2"/>
  <c r="CR336" i="2"/>
  <c r="CS335" i="2" a="1"/>
  <c r="CS335" i="2" s="1"/>
  <c r="BT335" i="2"/>
  <c r="BK336" i="2"/>
  <c r="BP335" i="2"/>
  <c r="BF335" i="2"/>
  <c r="AW336" i="2"/>
  <c r="BB335" i="2"/>
  <c r="BC334" i="2" a="1"/>
  <c r="BC334" i="2" s="1"/>
  <c r="AR336" i="2"/>
  <c r="Z336" i="2"/>
  <c r="AA336" i="2" s="1" a="1"/>
  <c r="AA336" i="2" s="1"/>
  <c r="AD336" i="2"/>
  <c r="AN336" i="2"/>
  <c r="AO335" i="2" a="1"/>
  <c r="AO335" i="2" s="1"/>
  <c r="AI337" i="2"/>
  <c r="U337" i="2"/>
  <c r="CE336" i="2" l="1" a="1"/>
  <c r="CE336" i="2" s="1"/>
  <c r="BY338" i="2"/>
  <c r="CD337" i="2"/>
  <c r="CH337" i="2"/>
  <c r="EM337" i="2"/>
  <c r="DU350" i="2" a="1"/>
  <c r="DU350" i="2" s="1"/>
  <c r="DO352" i="2"/>
  <c r="DT351" i="2"/>
  <c r="DX351" i="2"/>
  <c r="EC339" i="2"/>
  <c r="EL338" i="2"/>
  <c r="EK338" i="2"/>
  <c r="EJ338" i="2" s="1"/>
  <c r="BQ335" i="2" a="1"/>
  <c r="BQ335" i="2" s="1"/>
  <c r="DG337" i="2" a="1"/>
  <c r="DG337" i="2" s="1"/>
  <c r="DA339" i="2"/>
  <c r="DJ339" i="2" s="1"/>
  <c r="DF338" i="2"/>
  <c r="CS336" i="2" a="1"/>
  <c r="CS336" i="2" s="1"/>
  <c r="CM338" i="2"/>
  <c r="CV337" i="2"/>
  <c r="CR337" i="2"/>
  <c r="BT336" i="2"/>
  <c r="BK337" i="2"/>
  <c r="BP336" i="2"/>
  <c r="BC335" i="2" a="1"/>
  <c r="BC335" i="2" s="1"/>
  <c r="BF336" i="2"/>
  <c r="AW337" i="2"/>
  <c r="BB336" i="2"/>
  <c r="AR337" i="2"/>
  <c r="Z337" i="2"/>
  <c r="AA337" i="2" s="1" a="1"/>
  <c r="AA337" i="2" s="1"/>
  <c r="AD337" i="2"/>
  <c r="AN337" i="2"/>
  <c r="AO336" i="2" a="1"/>
  <c r="AO336" i="2" s="1"/>
  <c r="AI338" i="2"/>
  <c r="U338" i="2"/>
  <c r="CE337" i="2" l="1" a="1"/>
  <c r="CE337" i="2" s="1"/>
  <c r="BY339" i="2"/>
  <c r="CD338" i="2"/>
  <c r="CH338" i="2"/>
  <c r="EM338" i="2"/>
  <c r="EC340" i="2"/>
  <c r="EL339" i="2"/>
  <c r="EK339" i="2"/>
  <c r="EJ339" i="2" s="1"/>
  <c r="DU351" i="2" a="1"/>
  <c r="DU351" i="2" s="1"/>
  <c r="DO353" i="2"/>
  <c r="DX352" i="2"/>
  <c r="DT352" i="2"/>
  <c r="BQ336" i="2" a="1"/>
  <c r="BQ336" i="2" s="1"/>
  <c r="DG338" i="2" a="1"/>
  <c r="DG338" i="2" s="1"/>
  <c r="DA340" i="2"/>
  <c r="DJ340" i="2" s="1"/>
  <c r="DF339" i="2"/>
  <c r="CM339" i="2"/>
  <c r="CR338" i="2"/>
  <c r="CV338" i="2"/>
  <c r="CS337" i="2" a="1"/>
  <c r="CS337" i="2" s="1"/>
  <c r="BT337" i="2"/>
  <c r="BK338" i="2"/>
  <c r="BP337" i="2"/>
  <c r="BC336" i="2" a="1"/>
  <c r="BC336" i="2" s="1"/>
  <c r="BF337" i="2"/>
  <c r="AW338" i="2"/>
  <c r="BB337" i="2"/>
  <c r="AR338" i="2"/>
  <c r="Z338" i="2"/>
  <c r="AA338" i="2" s="1" a="1"/>
  <c r="AA338" i="2" s="1"/>
  <c r="AD338" i="2"/>
  <c r="AN338" i="2"/>
  <c r="AO337" i="2" a="1"/>
  <c r="AO337" i="2" s="1"/>
  <c r="AI339" i="2"/>
  <c r="U339" i="2"/>
  <c r="CE338" i="2" l="1" a="1"/>
  <c r="CE338" i="2" s="1"/>
  <c r="BY340" i="2"/>
  <c r="CD339" i="2"/>
  <c r="CH339" i="2"/>
  <c r="EM339" i="2"/>
  <c r="EC341" i="2"/>
  <c r="EL340" i="2"/>
  <c r="EK340" i="2"/>
  <c r="EJ340" i="2" s="1"/>
  <c r="DO354" i="2"/>
  <c r="DX353" i="2"/>
  <c r="DT353" i="2"/>
  <c r="DU352" i="2" a="1"/>
  <c r="DU352" i="2" s="1"/>
  <c r="BQ337" i="2" a="1"/>
  <c r="BQ337" i="2" s="1"/>
  <c r="DG339" i="2" a="1"/>
  <c r="DG339" i="2" s="1"/>
  <c r="DA341" i="2"/>
  <c r="DJ341" i="2" s="1"/>
  <c r="DF340" i="2"/>
  <c r="CS338" i="2" a="1"/>
  <c r="CS338" i="2" s="1"/>
  <c r="CM340" i="2"/>
  <c r="CV339" i="2"/>
  <c r="CR339" i="2"/>
  <c r="BT338" i="2"/>
  <c r="BK339" i="2"/>
  <c r="BP338" i="2"/>
  <c r="BC337" i="2" a="1"/>
  <c r="BC337" i="2" s="1"/>
  <c r="BF338" i="2"/>
  <c r="AW339" i="2"/>
  <c r="BB338" i="2"/>
  <c r="AR339" i="2"/>
  <c r="Z339" i="2"/>
  <c r="AA339" i="2" s="1" a="1"/>
  <c r="AA339" i="2" s="1"/>
  <c r="AD339" i="2"/>
  <c r="AN339" i="2"/>
  <c r="AO338" i="2" a="1"/>
  <c r="AO338" i="2" s="1"/>
  <c r="AI340" i="2"/>
  <c r="U340" i="2"/>
  <c r="CE339" i="2" l="1" a="1"/>
  <c r="CE339" i="2" s="1"/>
  <c r="BY341" i="2"/>
  <c r="CH340" i="2"/>
  <c r="CD340" i="2"/>
  <c r="EM340" i="2"/>
  <c r="DU353" i="2" a="1"/>
  <c r="DU353" i="2" s="1"/>
  <c r="DO355" i="2"/>
  <c r="DT354" i="2"/>
  <c r="DX354" i="2"/>
  <c r="EC342" i="2"/>
  <c r="EL341" i="2"/>
  <c r="EK341" i="2"/>
  <c r="EJ341" i="2" s="1"/>
  <c r="BQ338" i="2" a="1"/>
  <c r="BQ338" i="2" s="1"/>
  <c r="DG340" i="2" a="1"/>
  <c r="DG340" i="2" s="1"/>
  <c r="DA342" i="2"/>
  <c r="DJ342" i="2" s="1"/>
  <c r="DF341" i="2"/>
  <c r="CM341" i="2"/>
  <c r="CR340" i="2"/>
  <c r="CV340" i="2"/>
  <c r="CS339" i="2" a="1"/>
  <c r="CS339" i="2" s="1"/>
  <c r="BT339" i="2"/>
  <c r="BK340" i="2"/>
  <c r="BP339" i="2"/>
  <c r="BF339" i="2"/>
  <c r="AW340" i="2"/>
  <c r="BB339" i="2"/>
  <c r="BC338" i="2" a="1"/>
  <c r="BC338" i="2" s="1"/>
  <c r="AR340" i="2"/>
  <c r="Z340" i="2"/>
  <c r="AA340" i="2" s="1" a="1"/>
  <c r="AA340" i="2" s="1"/>
  <c r="AD340" i="2"/>
  <c r="AN340" i="2"/>
  <c r="AO339" i="2" a="1"/>
  <c r="AO339" i="2" s="1"/>
  <c r="AI341" i="2"/>
  <c r="U341" i="2"/>
  <c r="CE340" i="2" l="1" a="1"/>
  <c r="CE340" i="2" s="1"/>
  <c r="BY342" i="2"/>
  <c r="CH341" i="2"/>
  <c r="CD341" i="2"/>
  <c r="EM341" i="2"/>
  <c r="EC343" i="2"/>
  <c r="EL342" i="2"/>
  <c r="EK342" i="2"/>
  <c r="EJ342" i="2" s="1"/>
  <c r="DU354" i="2" a="1"/>
  <c r="DU354" i="2" s="1"/>
  <c r="DO356" i="2"/>
  <c r="DT355" i="2"/>
  <c r="DX355" i="2"/>
  <c r="BQ339" i="2" a="1"/>
  <c r="BQ339" i="2" s="1"/>
  <c r="DG341" i="2" a="1"/>
  <c r="DG341" i="2" s="1"/>
  <c r="DA343" i="2"/>
  <c r="DJ343" i="2" s="1"/>
  <c r="DF342" i="2"/>
  <c r="CS340" i="2" a="1"/>
  <c r="CS340" i="2" s="1"/>
  <c r="CM342" i="2"/>
  <c r="CV341" i="2"/>
  <c r="CR341" i="2"/>
  <c r="BT340" i="2"/>
  <c r="BK341" i="2"/>
  <c r="BP340" i="2"/>
  <c r="BC339" i="2" a="1"/>
  <c r="BC339" i="2" s="1"/>
  <c r="BF340" i="2"/>
  <c r="BB340" i="2"/>
  <c r="AW341" i="2"/>
  <c r="AR341" i="2"/>
  <c r="Z341" i="2"/>
  <c r="AA341" i="2" s="1" a="1"/>
  <c r="AA341" i="2" s="1"/>
  <c r="AD341" i="2"/>
  <c r="AN341" i="2"/>
  <c r="AO340" i="2" a="1"/>
  <c r="AO340" i="2" s="1"/>
  <c r="AI342" i="2"/>
  <c r="U342" i="2"/>
  <c r="CE341" i="2" l="1" a="1"/>
  <c r="CE341" i="2" s="1"/>
  <c r="BY343" i="2"/>
  <c r="CH342" i="2"/>
  <c r="CD342" i="2"/>
  <c r="EM342" i="2"/>
  <c r="DO357" i="2"/>
  <c r="DT356" i="2"/>
  <c r="DX356" i="2"/>
  <c r="DU355" i="2" a="1"/>
  <c r="DU355" i="2" s="1"/>
  <c r="EC344" i="2"/>
  <c r="EK343" i="2"/>
  <c r="EJ343" i="2" s="1"/>
  <c r="EL343" i="2"/>
  <c r="BQ340" i="2" a="1"/>
  <c r="BQ340" i="2" s="1"/>
  <c r="DG342" i="2" a="1"/>
  <c r="DG342" i="2" s="1"/>
  <c r="DA344" i="2"/>
  <c r="DJ344" i="2" s="1"/>
  <c r="DF343" i="2"/>
  <c r="CS341" i="2" a="1"/>
  <c r="CS341" i="2" s="1"/>
  <c r="CM343" i="2"/>
  <c r="CV342" i="2"/>
  <c r="CR342" i="2"/>
  <c r="BT341" i="2"/>
  <c r="BK342" i="2"/>
  <c r="BP341" i="2"/>
  <c r="BF341" i="2"/>
  <c r="AW342" i="2"/>
  <c r="BB341" i="2"/>
  <c r="BC340" i="2" a="1"/>
  <c r="BC340" i="2" s="1"/>
  <c r="AR342" i="2"/>
  <c r="Z342" i="2"/>
  <c r="AA342" i="2" s="1" a="1"/>
  <c r="AA342" i="2" s="1"/>
  <c r="AD342" i="2"/>
  <c r="AN342" i="2"/>
  <c r="AO341" i="2" a="1"/>
  <c r="AO341" i="2" s="1"/>
  <c r="AI343" i="2"/>
  <c r="U343" i="2"/>
  <c r="CE342" i="2" l="1" a="1"/>
  <c r="CE342" i="2" s="1"/>
  <c r="BY344" i="2"/>
  <c r="CH343" i="2"/>
  <c r="CD343" i="2"/>
  <c r="EM343" i="2"/>
  <c r="DU356" i="2" a="1"/>
  <c r="DU356" i="2" s="1"/>
  <c r="DO358" i="2"/>
  <c r="DX357" i="2"/>
  <c r="DT357" i="2"/>
  <c r="EC345" i="2"/>
  <c r="EL344" i="2"/>
  <c r="EK344" i="2"/>
  <c r="EJ344" i="2" s="1"/>
  <c r="BQ341" i="2" a="1"/>
  <c r="BQ341" i="2" s="1"/>
  <c r="DG343" i="2" a="1"/>
  <c r="DG343" i="2" s="1"/>
  <c r="DA345" i="2"/>
  <c r="DJ345" i="2" s="1"/>
  <c r="DF344" i="2"/>
  <c r="CS342" i="2" a="1"/>
  <c r="CS342" i="2" s="1"/>
  <c r="CM344" i="2"/>
  <c r="CR343" i="2"/>
  <c r="CV343" i="2"/>
  <c r="BT342" i="2"/>
  <c r="BK343" i="2"/>
  <c r="BP342" i="2"/>
  <c r="BC341" i="2" a="1"/>
  <c r="BC341" i="2" s="1"/>
  <c r="BF342" i="2"/>
  <c r="AW343" i="2"/>
  <c r="BB342" i="2"/>
  <c r="AR343" i="2"/>
  <c r="Z343" i="2"/>
  <c r="AA343" i="2" s="1" a="1"/>
  <c r="AA343" i="2" s="1"/>
  <c r="AD343" i="2"/>
  <c r="AN343" i="2"/>
  <c r="AO342" i="2" a="1"/>
  <c r="AO342" i="2" s="1"/>
  <c r="AI344" i="2"/>
  <c r="U344" i="2"/>
  <c r="CE343" i="2" l="1" a="1"/>
  <c r="CE343" i="2" s="1"/>
  <c r="BY345" i="2"/>
  <c r="CH344" i="2"/>
  <c r="CD344" i="2"/>
  <c r="EM344" i="2"/>
  <c r="EC346" i="2"/>
  <c r="EL345" i="2"/>
  <c r="EK345" i="2"/>
  <c r="EJ345" i="2" s="1"/>
  <c r="DU357" i="2" a="1"/>
  <c r="DU357" i="2" s="1"/>
  <c r="DO359" i="2"/>
  <c r="DX358" i="2"/>
  <c r="DT358" i="2"/>
  <c r="BQ342" i="2" a="1"/>
  <c r="BQ342" i="2" s="1"/>
  <c r="DG344" i="2" a="1"/>
  <c r="DG344" i="2" s="1"/>
  <c r="DA346" i="2"/>
  <c r="DJ346" i="2" s="1"/>
  <c r="DF345" i="2"/>
  <c r="CS343" i="2" a="1"/>
  <c r="CS343" i="2" s="1"/>
  <c r="CM345" i="2"/>
  <c r="CR344" i="2"/>
  <c r="CV344" i="2"/>
  <c r="BT343" i="2"/>
  <c r="BK344" i="2"/>
  <c r="BP343" i="2"/>
  <c r="BC342" i="2" a="1"/>
  <c r="BC342" i="2" s="1"/>
  <c r="BF343" i="2"/>
  <c r="AW344" i="2"/>
  <c r="BB343" i="2"/>
  <c r="AR344" i="2"/>
  <c r="Z344" i="2"/>
  <c r="AA344" i="2" s="1" a="1"/>
  <c r="AA344" i="2" s="1"/>
  <c r="AD344" i="2"/>
  <c r="AN344" i="2"/>
  <c r="AO343" i="2" a="1"/>
  <c r="AO343" i="2" s="1"/>
  <c r="AI345" i="2"/>
  <c r="U345" i="2"/>
  <c r="CE344" i="2" l="1" a="1"/>
  <c r="CE344" i="2" s="1"/>
  <c r="BY346" i="2"/>
  <c r="CH345" i="2"/>
  <c r="CD345" i="2"/>
  <c r="EM345" i="2"/>
  <c r="DO360" i="2"/>
  <c r="DX359" i="2"/>
  <c r="DT359" i="2"/>
  <c r="EC347" i="2"/>
  <c r="EL346" i="2"/>
  <c r="EK346" i="2"/>
  <c r="EJ346" i="2" s="1"/>
  <c r="DU358" i="2" a="1"/>
  <c r="DU358" i="2" s="1"/>
  <c r="BQ343" i="2" a="1"/>
  <c r="BQ343" i="2" s="1"/>
  <c r="DG345" i="2" a="1"/>
  <c r="DG345" i="2" s="1"/>
  <c r="DA347" i="2"/>
  <c r="DJ347" i="2" s="1"/>
  <c r="DF346" i="2"/>
  <c r="CS344" i="2" a="1"/>
  <c r="CS344" i="2" s="1"/>
  <c r="CM346" i="2"/>
  <c r="CR345" i="2"/>
  <c r="CV345" i="2"/>
  <c r="BT344" i="2"/>
  <c r="BK345" i="2"/>
  <c r="BP344" i="2"/>
  <c r="BC343" i="2" a="1"/>
  <c r="BC343" i="2" s="1"/>
  <c r="BF344" i="2"/>
  <c r="AW345" i="2"/>
  <c r="BB344" i="2"/>
  <c r="AR345" i="2"/>
  <c r="Z345" i="2"/>
  <c r="AA345" i="2" s="1" a="1"/>
  <c r="AA345" i="2" s="1"/>
  <c r="AD345" i="2"/>
  <c r="AN345" i="2"/>
  <c r="AO344" i="2" a="1"/>
  <c r="AO344" i="2" s="1"/>
  <c r="AI346" i="2"/>
  <c r="U346" i="2"/>
  <c r="CE345" i="2" l="1" a="1"/>
  <c r="CE345" i="2" s="1"/>
  <c r="BY347" i="2"/>
  <c r="CH346" i="2"/>
  <c r="CD346" i="2"/>
  <c r="EM346" i="2"/>
  <c r="EC348" i="2"/>
  <c r="EL347" i="2"/>
  <c r="EK347" i="2"/>
  <c r="EJ347" i="2" s="1"/>
  <c r="DU359" i="2" a="1"/>
  <c r="DU359" i="2" s="1"/>
  <c r="DO361" i="2"/>
  <c r="DX360" i="2"/>
  <c r="DT360" i="2"/>
  <c r="BQ344" i="2" a="1"/>
  <c r="BQ344" i="2" s="1"/>
  <c r="DG346" i="2" a="1"/>
  <c r="DG346" i="2" s="1"/>
  <c r="DA348" i="2"/>
  <c r="DJ348" i="2" s="1"/>
  <c r="DF347" i="2"/>
  <c r="CS345" i="2" a="1"/>
  <c r="CS345" i="2" s="1"/>
  <c r="CM347" i="2"/>
  <c r="CR346" i="2"/>
  <c r="CV346" i="2"/>
  <c r="BT345" i="2"/>
  <c r="BK346" i="2"/>
  <c r="BP345" i="2"/>
  <c r="BF345" i="2"/>
  <c r="AW346" i="2"/>
  <c r="BB345" i="2"/>
  <c r="BC344" i="2" a="1"/>
  <c r="BC344" i="2" s="1"/>
  <c r="AR346" i="2"/>
  <c r="Z346" i="2"/>
  <c r="AA346" i="2" s="1" a="1"/>
  <c r="AA346" i="2" s="1"/>
  <c r="AD346" i="2"/>
  <c r="AN346" i="2"/>
  <c r="AO345" i="2" a="1"/>
  <c r="AO345" i="2" s="1"/>
  <c r="AI347" i="2"/>
  <c r="U347" i="2"/>
  <c r="CE346" i="2" l="1" a="1"/>
  <c r="CE346" i="2" s="1"/>
  <c r="BY348" i="2"/>
  <c r="CH347" i="2"/>
  <c r="CD347" i="2"/>
  <c r="EM347" i="2"/>
  <c r="DU360" i="2" a="1"/>
  <c r="DU360" i="2" s="1"/>
  <c r="DO362" i="2"/>
  <c r="DX361" i="2"/>
  <c r="DT361" i="2"/>
  <c r="EC349" i="2"/>
  <c r="EL348" i="2"/>
  <c r="EK348" i="2"/>
  <c r="EJ348" i="2" s="1"/>
  <c r="BQ345" i="2" a="1"/>
  <c r="BQ345" i="2" s="1"/>
  <c r="DG347" i="2" a="1"/>
  <c r="DG347" i="2" s="1"/>
  <c r="DA349" i="2"/>
  <c r="DJ349" i="2" s="1"/>
  <c r="DF348" i="2"/>
  <c r="CS346" i="2" a="1"/>
  <c r="CS346" i="2" s="1"/>
  <c r="CM348" i="2"/>
  <c r="CV347" i="2"/>
  <c r="CR347" i="2"/>
  <c r="BT346" i="2"/>
  <c r="BK347" i="2"/>
  <c r="BP346" i="2"/>
  <c r="BC345" i="2" a="1"/>
  <c r="BC345" i="2" s="1"/>
  <c r="BF346" i="2"/>
  <c r="AW347" i="2"/>
  <c r="BB346" i="2"/>
  <c r="AR347" i="2"/>
  <c r="Z347" i="2"/>
  <c r="AA347" i="2" s="1" a="1"/>
  <c r="AA347" i="2" s="1"/>
  <c r="AD347" i="2"/>
  <c r="AN347" i="2"/>
  <c r="AO346" i="2" a="1"/>
  <c r="AO346" i="2" s="1"/>
  <c r="AI348" i="2"/>
  <c r="U348" i="2"/>
  <c r="CE347" i="2" l="1" a="1"/>
  <c r="CE347" i="2" s="1"/>
  <c r="BY349" i="2"/>
  <c r="CH348" i="2"/>
  <c r="CD348" i="2"/>
  <c r="EM348" i="2"/>
  <c r="EC350" i="2"/>
  <c r="EK349" i="2"/>
  <c r="EJ349" i="2" s="1"/>
  <c r="EL349" i="2"/>
  <c r="DU361" i="2" a="1"/>
  <c r="DU361" i="2" s="1"/>
  <c r="DO363" i="2"/>
  <c r="DT362" i="2"/>
  <c r="DX362" i="2"/>
  <c r="BQ346" i="2" a="1"/>
  <c r="BQ346" i="2" s="1"/>
  <c r="DG348" i="2" a="1"/>
  <c r="DG348" i="2" s="1"/>
  <c r="DA350" i="2"/>
  <c r="DJ350" i="2" s="1"/>
  <c r="DF349" i="2"/>
  <c r="CS347" i="2" a="1"/>
  <c r="CS347" i="2" s="1"/>
  <c r="CM349" i="2"/>
  <c r="CV348" i="2"/>
  <c r="CR348" i="2"/>
  <c r="BT347" i="2"/>
  <c r="BK348" i="2"/>
  <c r="BP347" i="2"/>
  <c r="BC346" i="2" a="1"/>
  <c r="BC346" i="2" s="1"/>
  <c r="BF347" i="2"/>
  <c r="AW348" i="2"/>
  <c r="BB347" i="2"/>
  <c r="AR348" i="2"/>
  <c r="Z348" i="2"/>
  <c r="AA348" i="2" s="1" a="1"/>
  <c r="AA348" i="2" s="1"/>
  <c r="AD348" i="2"/>
  <c r="AN348" i="2"/>
  <c r="AO347" i="2" a="1"/>
  <c r="AO347" i="2" s="1"/>
  <c r="AI349" i="2"/>
  <c r="U349" i="2"/>
  <c r="CE348" i="2" l="1" a="1"/>
  <c r="CE348" i="2" s="1"/>
  <c r="BY350" i="2"/>
  <c r="CH349" i="2"/>
  <c r="CD349" i="2"/>
  <c r="EM349" i="2"/>
  <c r="DU362" i="2" a="1"/>
  <c r="DU362" i="2" s="1"/>
  <c r="DO364" i="2"/>
  <c r="DX363" i="2"/>
  <c r="DT363" i="2"/>
  <c r="EC351" i="2"/>
  <c r="EL350" i="2"/>
  <c r="EK350" i="2"/>
  <c r="EJ350" i="2" s="1"/>
  <c r="BQ347" i="2" a="1"/>
  <c r="BQ347" i="2" s="1"/>
  <c r="DG349" i="2" a="1"/>
  <c r="DG349" i="2" s="1"/>
  <c r="DA351" i="2"/>
  <c r="DJ351" i="2" s="1"/>
  <c r="DF350" i="2"/>
  <c r="CS348" i="2" a="1"/>
  <c r="CS348" i="2" s="1"/>
  <c r="CM350" i="2"/>
  <c r="CR349" i="2"/>
  <c r="CV349" i="2"/>
  <c r="BT348" i="2"/>
  <c r="BK349" i="2"/>
  <c r="BP348" i="2"/>
  <c r="BC347" i="2" a="1"/>
  <c r="BC347" i="2" s="1"/>
  <c r="BF348" i="2"/>
  <c r="BB348" i="2"/>
  <c r="AW349" i="2"/>
  <c r="AR349" i="2"/>
  <c r="Z349" i="2"/>
  <c r="AA349" i="2" s="1" a="1"/>
  <c r="AA349" i="2" s="1"/>
  <c r="AD349" i="2"/>
  <c r="AN349" i="2"/>
  <c r="AO348" i="2" a="1"/>
  <c r="AO348" i="2" s="1"/>
  <c r="AI350" i="2"/>
  <c r="U350" i="2"/>
  <c r="CE349" i="2" l="1" a="1"/>
  <c r="CE349" i="2" s="1"/>
  <c r="BY351" i="2"/>
  <c r="CD350" i="2"/>
  <c r="CH350" i="2"/>
  <c r="EM350" i="2"/>
  <c r="EC352" i="2"/>
  <c r="EL351" i="2"/>
  <c r="EK351" i="2"/>
  <c r="EJ351" i="2" s="1"/>
  <c r="DU363" i="2" a="1"/>
  <c r="DU363" i="2" s="1"/>
  <c r="DO365" i="2"/>
  <c r="DT364" i="2"/>
  <c r="DX364" i="2"/>
  <c r="BQ348" i="2" a="1"/>
  <c r="BQ348" i="2" s="1"/>
  <c r="DG350" i="2" a="1"/>
  <c r="DG350" i="2" s="1"/>
  <c r="DA352" i="2"/>
  <c r="DJ352" i="2" s="1"/>
  <c r="DF351" i="2"/>
  <c r="CS349" i="2" a="1"/>
  <c r="CS349" i="2" s="1"/>
  <c r="CM351" i="2"/>
  <c r="CR350" i="2"/>
  <c r="CV350" i="2"/>
  <c r="BT349" i="2"/>
  <c r="BP349" i="2"/>
  <c r="BK350" i="2"/>
  <c r="BC348" i="2" a="1"/>
  <c r="BC348" i="2" s="1"/>
  <c r="BF349" i="2"/>
  <c r="AW350" i="2"/>
  <c r="BB349" i="2"/>
  <c r="AR350" i="2"/>
  <c r="Z350" i="2"/>
  <c r="AA350" i="2" s="1" a="1"/>
  <c r="AA350" i="2" s="1"/>
  <c r="AD350" i="2"/>
  <c r="AN350" i="2"/>
  <c r="AO349" i="2" a="1"/>
  <c r="AO349" i="2" s="1"/>
  <c r="AI351" i="2"/>
  <c r="U351" i="2"/>
  <c r="CE350" i="2" l="1" a="1"/>
  <c r="CE350" i="2" s="1"/>
  <c r="BY352" i="2"/>
  <c r="CD351" i="2"/>
  <c r="CH351" i="2"/>
  <c r="EM351" i="2"/>
  <c r="DU364" i="2" a="1"/>
  <c r="DU364" i="2" s="1"/>
  <c r="DO366" i="2"/>
  <c r="DT365" i="2"/>
  <c r="DX365" i="2"/>
  <c r="EC353" i="2"/>
  <c r="EL352" i="2"/>
  <c r="EK352" i="2"/>
  <c r="EJ352" i="2" s="1"/>
  <c r="BQ349" i="2" a="1"/>
  <c r="BQ349" i="2" s="1"/>
  <c r="DG351" i="2" a="1"/>
  <c r="DG351" i="2" s="1"/>
  <c r="DA353" i="2"/>
  <c r="DJ353" i="2" s="1"/>
  <c r="DF352" i="2"/>
  <c r="CM352" i="2"/>
  <c r="CR351" i="2"/>
  <c r="CV351" i="2"/>
  <c r="CS350" i="2" a="1"/>
  <c r="CS350" i="2" s="1"/>
  <c r="BT350" i="2"/>
  <c r="BK351" i="2"/>
  <c r="BP350" i="2"/>
  <c r="BC349" i="2" a="1"/>
  <c r="BC349" i="2" s="1"/>
  <c r="BF350" i="2"/>
  <c r="AW351" i="2"/>
  <c r="BB350" i="2"/>
  <c r="AR351" i="2"/>
  <c r="Z351" i="2"/>
  <c r="AA351" i="2" s="1" a="1"/>
  <c r="AA351" i="2" s="1"/>
  <c r="AD351" i="2"/>
  <c r="AN351" i="2"/>
  <c r="AO350" i="2" a="1"/>
  <c r="AO350" i="2" s="1"/>
  <c r="AI352" i="2"/>
  <c r="U352" i="2"/>
  <c r="CE351" i="2" l="1" a="1"/>
  <c r="CE351" i="2" s="1"/>
  <c r="BY353" i="2"/>
  <c r="CD352" i="2"/>
  <c r="CH352" i="2"/>
  <c r="EM352" i="2"/>
  <c r="EC354" i="2"/>
  <c r="EL353" i="2"/>
  <c r="EK353" i="2"/>
  <c r="EJ353" i="2" s="1"/>
  <c r="DU365" i="2" a="1"/>
  <c r="DU365" i="2" s="1"/>
  <c r="DX366" i="2"/>
  <c r="DT366" i="2"/>
  <c r="BQ350" i="2" a="1"/>
  <c r="BQ350" i="2" s="1"/>
  <c r="DG352" i="2" a="1"/>
  <c r="DG352" i="2" s="1"/>
  <c r="DA354" i="2"/>
  <c r="DJ354" i="2" s="1"/>
  <c r="DF353" i="2"/>
  <c r="CS351" i="2" a="1"/>
  <c r="CS351" i="2" s="1"/>
  <c r="CM353" i="2"/>
  <c r="CV352" i="2"/>
  <c r="CR352" i="2"/>
  <c r="BT351" i="2"/>
  <c r="BK352" i="2"/>
  <c r="BP351" i="2"/>
  <c r="BF351" i="2"/>
  <c r="AW352" i="2"/>
  <c r="BB351" i="2"/>
  <c r="BC350" i="2" a="1"/>
  <c r="BC350" i="2" s="1"/>
  <c r="AR352" i="2"/>
  <c r="Z352" i="2"/>
  <c r="AA352" i="2" s="1" a="1"/>
  <c r="AA352" i="2" s="1"/>
  <c r="AD352" i="2"/>
  <c r="AN352" i="2"/>
  <c r="AO351" i="2" a="1"/>
  <c r="AO351" i="2" s="1"/>
  <c r="AI353" i="2"/>
  <c r="U353" i="2"/>
  <c r="CE352" i="2" l="1" a="1"/>
  <c r="CE352" i="2" s="1"/>
  <c r="BY354" i="2"/>
  <c r="CD353" i="2"/>
  <c r="CH353" i="2"/>
  <c r="EM353" i="2"/>
  <c r="EC355" i="2"/>
  <c r="EL354" i="2"/>
  <c r="EK354" i="2"/>
  <c r="EJ354" i="2" s="1"/>
  <c r="DU366" i="2" a="1"/>
  <c r="DU366" i="2" s="1"/>
  <c r="BQ351" i="2" a="1"/>
  <c r="BQ351" i="2" s="1"/>
  <c r="DG353" i="2" a="1"/>
  <c r="DG353" i="2" s="1"/>
  <c r="DA355" i="2"/>
  <c r="DJ355" i="2" s="1"/>
  <c r="DF354" i="2"/>
  <c r="CS352" i="2" a="1"/>
  <c r="CS352" i="2" s="1"/>
  <c r="CM354" i="2"/>
  <c r="CV353" i="2"/>
  <c r="CR353" i="2"/>
  <c r="BT352" i="2"/>
  <c r="BK353" i="2"/>
  <c r="BP352" i="2"/>
  <c r="BC351" i="2" a="1"/>
  <c r="BC351" i="2" s="1"/>
  <c r="BF352" i="2"/>
  <c r="AW353" i="2"/>
  <c r="BB352" i="2"/>
  <c r="AR353" i="2"/>
  <c r="Z353" i="2"/>
  <c r="AA353" i="2" s="1" a="1"/>
  <c r="AA353" i="2" s="1"/>
  <c r="AD353" i="2"/>
  <c r="AN353" i="2"/>
  <c r="AO352" i="2" a="1"/>
  <c r="AO352" i="2" s="1"/>
  <c r="AI354" i="2"/>
  <c r="U354" i="2"/>
  <c r="CE353" i="2" l="1" a="1"/>
  <c r="CE353" i="2" s="1"/>
  <c r="BY355" i="2"/>
  <c r="CH354" i="2"/>
  <c r="CD354" i="2"/>
  <c r="EM354" i="2"/>
  <c r="EC356" i="2"/>
  <c r="EL355" i="2"/>
  <c r="EK355" i="2"/>
  <c r="EJ355" i="2" s="1"/>
  <c r="BQ352" i="2" a="1"/>
  <c r="BQ352" i="2" s="1"/>
  <c r="DG354" i="2" a="1"/>
  <c r="DG354" i="2" s="1"/>
  <c r="DA356" i="2"/>
  <c r="DJ356" i="2" s="1"/>
  <c r="DF355" i="2"/>
  <c r="CS353" i="2" a="1"/>
  <c r="CS353" i="2" s="1"/>
  <c r="CM355" i="2"/>
  <c r="CR354" i="2"/>
  <c r="CV354" i="2"/>
  <c r="BT353" i="2"/>
  <c r="BK354" i="2"/>
  <c r="BP353" i="2"/>
  <c r="BC352" i="2" a="1"/>
  <c r="BC352" i="2" s="1"/>
  <c r="BF353" i="2"/>
  <c r="BB353" i="2"/>
  <c r="AW354" i="2"/>
  <c r="AR354" i="2"/>
  <c r="Z354" i="2"/>
  <c r="AA354" i="2" s="1" a="1"/>
  <c r="AA354" i="2" s="1"/>
  <c r="AD354" i="2"/>
  <c r="AN354" i="2"/>
  <c r="AO353" i="2" a="1"/>
  <c r="AO353" i="2" s="1"/>
  <c r="AI355" i="2"/>
  <c r="U355" i="2"/>
  <c r="CE354" i="2" l="1" a="1"/>
  <c r="CE354" i="2" s="1"/>
  <c r="BY356" i="2"/>
  <c r="CH355" i="2"/>
  <c r="CD355" i="2"/>
  <c r="EM355" i="2"/>
  <c r="EC357" i="2"/>
  <c r="EK356" i="2"/>
  <c r="EJ356" i="2" s="1"/>
  <c r="EL356" i="2"/>
  <c r="BQ353" i="2" a="1"/>
  <c r="BQ353" i="2" s="1"/>
  <c r="DG355" i="2" a="1"/>
  <c r="DG355" i="2" s="1"/>
  <c r="DA357" i="2"/>
  <c r="DJ357" i="2" s="1"/>
  <c r="DF356" i="2"/>
  <c r="CS354" i="2" a="1"/>
  <c r="CS354" i="2" s="1"/>
  <c r="CM356" i="2"/>
  <c r="CV355" i="2"/>
  <c r="CR355" i="2"/>
  <c r="BT354" i="2"/>
  <c r="BK355" i="2"/>
  <c r="BP354" i="2"/>
  <c r="BF354" i="2"/>
  <c r="AW355" i="2"/>
  <c r="BB354" i="2"/>
  <c r="BC353" i="2" a="1"/>
  <c r="BC353" i="2" s="1"/>
  <c r="AR355" i="2"/>
  <c r="AD355" i="2"/>
  <c r="AN355" i="2"/>
  <c r="Z355" i="2"/>
  <c r="AO354" i="2" a="1"/>
  <c r="AO354" i="2" s="1"/>
  <c r="AI356" i="2"/>
  <c r="U356" i="2"/>
  <c r="CE355" i="2" l="1" a="1"/>
  <c r="CE355" i="2" s="1"/>
  <c r="BY357" i="2"/>
  <c r="CH356" i="2"/>
  <c r="CD356" i="2"/>
  <c r="EM356" i="2"/>
  <c r="EC358" i="2"/>
  <c r="EK357" i="2"/>
  <c r="EJ357" i="2" s="1"/>
  <c r="EL357" i="2"/>
  <c r="BQ354" i="2" a="1"/>
  <c r="BQ354" i="2" s="1"/>
  <c r="DG356" i="2" a="1"/>
  <c r="DG356" i="2" s="1"/>
  <c r="DA358" i="2"/>
  <c r="DJ358" i="2" s="1"/>
  <c r="DF357" i="2"/>
  <c r="CM357" i="2"/>
  <c r="CR356" i="2"/>
  <c r="CV356" i="2"/>
  <c r="CS355" i="2" a="1"/>
  <c r="CS355" i="2" s="1"/>
  <c r="BT355" i="2"/>
  <c r="BK356" i="2"/>
  <c r="BP355" i="2"/>
  <c r="BC354" i="2" a="1"/>
  <c r="BC354" i="2" s="1"/>
  <c r="BF355" i="2"/>
  <c r="AW356" i="2"/>
  <c r="BB355" i="2"/>
  <c r="AR356" i="2"/>
  <c r="AD356" i="2"/>
  <c r="AN356" i="2"/>
  <c r="Z356" i="2"/>
  <c r="AA356" i="2" s="1" a="1"/>
  <c r="AA356" i="2" s="1"/>
  <c r="AO355" i="2" a="1"/>
  <c r="AO355" i="2" s="1"/>
  <c r="AA355" i="2" a="1"/>
  <c r="AA355" i="2" s="1"/>
  <c r="AI357" i="2"/>
  <c r="U357" i="2"/>
  <c r="CE356" i="2" l="1" a="1"/>
  <c r="CE356" i="2" s="1"/>
  <c r="BY358" i="2"/>
  <c r="CH357" i="2"/>
  <c r="CD357" i="2"/>
  <c r="EM357" i="2"/>
  <c r="EC359" i="2"/>
  <c r="EL358" i="2"/>
  <c r="EK358" i="2"/>
  <c r="EJ358" i="2" s="1"/>
  <c r="BQ355" i="2" a="1"/>
  <c r="BQ355" i="2" s="1"/>
  <c r="DG357" i="2" a="1"/>
  <c r="DG357" i="2" s="1"/>
  <c r="DA359" i="2"/>
  <c r="DJ359" i="2" s="1"/>
  <c r="DF358" i="2"/>
  <c r="CS356" i="2" a="1"/>
  <c r="CS356" i="2" s="1"/>
  <c r="CM358" i="2"/>
  <c r="CR357" i="2"/>
  <c r="CV357" i="2"/>
  <c r="BT356" i="2"/>
  <c r="BK357" i="2"/>
  <c r="BP356" i="2"/>
  <c r="BC355" i="2" a="1"/>
  <c r="BC355" i="2" s="1"/>
  <c r="BF356" i="2"/>
  <c r="BB356" i="2"/>
  <c r="AW357" i="2"/>
  <c r="AR357" i="2"/>
  <c r="AD357" i="2"/>
  <c r="AN357" i="2"/>
  <c r="AO356" i="2" a="1"/>
  <c r="AO356" i="2" s="1"/>
  <c r="Z357" i="2"/>
  <c r="AI358" i="2"/>
  <c r="U358" i="2"/>
  <c r="CE357" i="2" l="1" a="1"/>
  <c r="CE357" i="2" s="1"/>
  <c r="BY359" i="2"/>
  <c r="CH358" i="2"/>
  <c r="CD358" i="2"/>
  <c r="EM358" i="2"/>
  <c r="EC360" i="2"/>
  <c r="EK359" i="2"/>
  <c r="EJ359" i="2" s="1"/>
  <c r="EL359" i="2"/>
  <c r="BQ356" i="2" a="1"/>
  <c r="BQ356" i="2" s="1"/>
  <c r="DG358" i="2" a="1"/>
  <c r="DG358" i="2" s="1"/>
  <c r="DA360" i="2"/>
  <c r="DJ360" i="2" s="1"/>
  <c r="DF359" i="2"/>
  <c r="CM359" i="2"/>
  <c r="CR358" i="2"/>
  <c r="CV358" i="2"/>
  <c r="CS357" i="2" a="1"/>
  <c r="CS357" i="2" s="1"/>
  <c r="BT357" i="2"/>
  <c r="BK358" i="2"/>
  <c r="BP357" i="2"/>
  <c r="BF357" i="2"/>
  <c r="BB357" i="2"/>
  <c r="AW358" i="2"/>
  <c r="BC356" i="2" a="1"/>
  <c r="BC356" i="2" s="1"/>
  <c r="AR358" i="2"/>
  <c r="AD358" i="2"/>
  <c r="AN358" i="2"/>
  <c r="Z358" i="2"/>
  <c r="AA357" i="2" a="1"/>
  <c r="AA357" i="2" s="1"/>
  <c r="AO357" i="2" a="1"/>
  <c r="AO357" i="2" s="1"/>
  <c r="AI359" i="2"/>
  <c r="U359" i="2"/>
  <c r="CE358" i="2" l="1" a="1"/>
  <c r="CE358" i="2" s="1"/>
  <c r="BY360" i="2"/>
  <c r="CH359" i="2"/>
  <c r="CD359" i="2"/>
  <c r="EM359" i="2"/>
  <c r="EC361" i="2"/>
  <c r="EL360" i="2"/>
  <c r="EK360" i="2"/>
  <c r="EJ360" i="2" s="1"/>
  <c r="BQ357" i="2" a="1"/>
  <c r="BQ357" i="2" s="1"/>
  <c r="DG359" i="2" a="1"/>
  <c r="DG359" i="2" s="1"/>
  <c r="DA361" i="2"/>
  <c r="DJ361" i="2" s="1"/>
  <c r="DF360" i="2"/>
  <c r="CS358" i="2" a="1"/>
  <c r="CS358" i="2" s="1"/>
  <c r="CM360" i="2"/>
  <c r="CR359" i="2"/>
  <c r="CV359" i="2"/>
  <c r="BT358" i="2"/>
  <c r="BK359" i="2"/>
  <c r="BP358" i="2"/>
  <c r="BC357" i="2" a="1"/>
  <c r="BC357" i="2" s="1"/>
  <c r="BF358" i="2"/>
  <c r="AW359" i="2"/>
  <c r="BB358" i="2"/>
  <c r="AR359" i="2"/>
  <c r="AD359" i="2"/>
  <c r="AN359" i="2"/>
  <c r="AA358" i="2" a="1"/>
  <c r="AA358" i="2" s="1"/>
  <c r="Z359" i="2"/>
  <c r="AO358" i="2" a="1"/>
  <c r="AO358" i="2" s="1"/>
  <c r="AI360" i="2"/>
  <c r="U360" i="2"/>
  <c r="CE359" i="2" l="1" a="1"/>
  <c r="CE359" i="2" s="1"/>
  <c r="BY361" i="2"/>
  <c r="CH360" i="2"/>
  <c r="CD360" i="2"/>
  <c r="EM360" i="2"/>
  <c r="EC362" i="2"/>
  <c r="EL361" i="2"/>
  <c r="EK361" i="2"/>
  <c r="EJ361" i="2" s="1"/>
  <c r="BQ358" i="2" a="1"/>
  <c r="BQ358" i="2" s="1"/>
  <c r="DG360" i="2" a="1"/>
  <c r="DG360" i="2" s="1"/>
  <c r="DA362" i="2"/>
  <c r="DJ362" i="2" s="1"/>
  <c r="DF361" i="2"/>
  <c r="CS359" i="2" a="1"/>
  <c r="CS359" i="2" s="1"/>
  <c r="CM361" i="2"/>
  <c r="CR360" i="2"/>
  <c r="CV360" i="2"/>
  <c r="BT359" i="2"/>
  <c r="BK360" i="2"/>
  <c r="BP359" i="2"/>
  <c r="BC358" i="2" a="1"/>
  <c r="BC358" i="2" s="1"/>
  <c r="BF359" i="2"/>
  <c r="AW360" i="2"/>
  <c r="BB359" i="2"/>
  <c r="AR360" i="2"/>
  <c r="AD360" i="2"/>
  <c r="AN360" i="2"/>
  <c r="AO359" i="2" a="1"/>
  <c r="AO359" i="2" s="1"/>
  <c r="Z360" i="2"/>
  <c r="AA359" i="2" a="1"/>
  <c r="AA359" i="2" s="1"/>
  <c r="AI361" i="2"/>
  <c r="U361" i="2"/>
  <c r="CE360" i="2" l="1" a="1"/>
  <c r="CE360" i="2" s="1"/>
  <c r="BY362" i="2"/>
  <c r="CH361" i="2"/>
  <c r="CD361" i="2"/>
  <c r="EM361" i="2"/>
  <c r="EC363" i="2"/>
  <c r="EL362" i="2"/>
  <c r="EK362" i="2"/>
  <c r="EJ362" i="2" s="1"/>
  <c r="BQ359" i="2" a="1"/>
  <c r="BQ359" i="2" s="1"/>
  <c r="DG361" i="2" a="1"/>
  <c r="DG361" i="2" s="1"/>
  <c r="DA363" i="2"/>
  <c r="DJ363" i="2" s="1"/>
  <c r="DF362" i="2"/>
  <c r="CS360" i="2" a="1"/>
  <c r="CS360" i="2" s="1"/>
  <c r="CM362" i="2"/>
  <c r="CV361" i="2"/>
  <c r="CR361" i="2"/>
  <c r="BT360" i="2"/>
  <c r="BK361" i="2"/>
  <c r="BP360" i="2"/>
  <c r="BC359" i="2" a="1"/>
  <c r="BC359" i="2" s="1"/>
  <c r="BF360" i="2"/>
  <c r="AW361" i="2"/>
  <c r="BB360" i="2"/>
  <c r="AR361" i="2"/>
  <c r="AD361" i="2"/>
  <c r="AN361" i="2"/>
  <c r="AO360" i="2" a="1"/>
  <c r="AO360" i="2" s="1"/>
  <c r="AA360" i="2" a="1"/>
  <c r="AA360" i="2" s="1"/>
  <c r="Z361" i="2"/>
  <c r="AI362" i="2"/>
  <c r="U362" i="2"/>
  <c r="CE361" i="2" l="1" a="1"/>
  <c r="CE361" i="2" s="1"/>
  <c r="BY363" i="2"/>
  <c r="CH362" i="2"/>
  <c r="CD362" i="2"/>
  <c r="EM362" i="2"/>
  <c r="EC364" i="2"/>
  <c r="EL363" i="2"/>
  <c r="EK363" i="2"/>
  <c r="EJ363" i="2" s="1"/>
  <c r="BQ360" i="2" a="1"/>
  <c r="BQ360" i="2" s="1"/>
  <c r="DG362" i="2" a="1"/>
  <c r="DG362" i="2" s="1"/>
  <c r="DA364" i="2"/>
  <c r="DJ364" i="2" s="1"/>
  <c r="DF363" i="2"/>
  <c r="CM363" i="2"/>
  <c r="CR362" i="2"/>
  <c r="CV362" i="2"/>
  <c r="CS361" i="2" a="1"/>
  <c r="CS361" i="2" s="1"/>
  <c r="BT361" i="2"/>
  <c r="BP361" i="2"/>
  <c r="BK362" i="2"/>
  <c r="BC360" i="2" a="1"/>
  <c r="BC360" i="2" s="1"/>
  <c r="BF361" i="2"/>
  <c r="AW362" i="2"/>
  <c r="BB361" i="2"/>
  <c r="AR362" i="2"/>
  <c r="AD362" i="2"/>
  <c r="AN362" i="2"/>
  <c r="AA361" i="2" a="1"/>
  <c r="AA361" i="2" s="1"/>
  <c r="Z362" i="2"/>
  <c r="AO361" i="2" a="1"/>
  <c r="AO361" i="2" s="1"/>
  <c r="AI363" i="2"/>
  <c r="U363" i="2"/>
  <c r="CE362" i="2" l="1" a="1"/>
  <c r="CE362" i="2" s="1"/>
  <c r="BY364" i="2"/>
  <c r="CH363" i="2"/>
  <c r="CD363" i="2"/>
  <c r="EM363" i="2"/>
  <c r="EC365" i="2"/>
  <c r="EL364" i="2"/>
  <c r="EK364" i="2"/>
  <c r="EJ364" i="2" s="1"/>
  <c r="BQ361" i="2" a="1"/>
  <c r="BQ361" i="2" s="1"/>
  <c r="DG363" i="2" a="1"/>
  <c r="DG363" i="2" s="1"/>
  <c r="DA365" i="2"/>
  <c r="DJ365" i="2" s="1"/>
  <c r="DF364" i="2"/>
  <c r="CS362" i="2" a="1"/>
  <c r="CS362" i="2" s="1"/>
  <c r="CM364" i="2"/>
  <c r="CR363" i="2"/>
  <c r="CV363" i="2"/>
  <c r="BT362" i="2"/>
  <c r="BK363" i="2"/>
  <c r="BP362" i="2"/>
  <c r="BC361" i="2" a="1"/>
  <c r="BC361" i="2" s="1"/>
  <c r="BF362" i="2"/>
  <c r="AW363" i="2"/>
  <c r="BB362" i="2"/>
  <c r="AR363" i="2"/>
  <c r="AD363" i="2"/>
  <c r="AN363" i="2"/>
  <c r="AA362" i="2" a="1"/>
  <c r="AA362" i="2" s="1"/>
  <c r="Z363" i="2"/>
  <c r="AO362" i="2" a="1"/>
  <c r="AO362" i="2" s="1"/>
  <c r="AI364" i="2"/>
  <c r="U364" i="2"/>
  <c r="CE363" i="2" l="1" a="1"/>
  <c r="CE363" i="2" s="1"/>
  <c r="BY365" i="2"/>
  <c r="CD364" i="2"/>
  <c r="CH364" i="2"/>
  <c r="EM364" i="2"/>
  <c r="EC366" i="2"/>
  <c r="EK365" i="2"/>
  <c r="EJ365" i="2" s="1"/>
  <c r="EL365" i="2"/>
  <c r="BQ362" i="2" a="1"/>
  <c r="BQ362" i="2" s="1"/>
  <c r="DG364" i="2" a="1"/>
  <c r="DG364" i="2" s="1"/>
  <c r="DA366" i="2"/>
  <c r="DJ366" i="2" s="1"/>
  <c r="DF365" i="2"/>
  <c r="CS363" i="2" a="1"/>
  <c r="CS363" i="2" s="1"/>
  <c r="CM365" i="2"/>
  <c r="CV364" i="2"/>
  <c r="CR364" i="2"/>
  <c r="BT363" i="2"/>
  <c r="BP363" i="2"/>
  <c r="BK364" i="2"/>
  <c r="BC362" i="2" a="1"/>
  <c r="BC362" i="2" s="1"/>
  <c r="BF363" i="2"/>
  <c r="AW364" i="2"/>
  <c r="BB363" i="2"/>
  <c r="AR364" i="2"/>
  <c r="AD364" i="2"/>
  <c r="AN364" i="2"/>
  <c r="AA363" i="2" a="1"/>
  <c r="AA363" i="2" s="1"/>
  <c r="Z364" i="2"/>
  <c r="AO363" i="2" a="1"/>
  <c r="AO363" i="2" s="1"/>
  <c r="AI365" i="2"/>
  <c r="U365" i="2"/>
  <c r="CE364" i="2" l="1" a="1"/>
  <c r="CE364" i="2" s="1"/>
  <c r="BY366" i="2"/>
  <c r="CD365" i="2"/>
  <c r="CH365" i="2"/>
  <c r="EM365" i="2"/>
  <c r="EL366" i="2"/>
  <c r="EK366" i="2"/>
  <c r="EJ366" i="2" s="1"/>
  <c r="BQ363" i="2" a="1"/>
  <c r="BQ363" i="2" s="1"/>
  <c r="DG365" i="2" a="1"/>
  <c r="DG365" i="2" s="1"/>
  <c r="DF366" i="2"/>
  <c r="CM366" i="2"/>
  <c r="CV365" i="2"/>
  <c r="CR365" i="2"/>
  <c r="CS364" i="2" a="1"/>
  <c r="CS364" i="2" s="1"/>
  <c r="BT364" i="2"/>
  <c r="BK365" i="2"/>
  <c r="BP364" i="2"/>
  <c r="BF364" i="2"/>
  <c r="AW365" i="2"/>
  <c r="BB364" i="2"/>
  <c r="BC363" i="2" a="1"/>
  <c r="BC363" i="2" s="1"/>
  <c r="AR365" i="2"/>
  <c r="AD365" i="2"/>
  <c r="AN365" i="2"/>
  <c r="AO364" i="2" a="1"/>
  <c r="AO364" i="2" s="1"/>
  <c r="AA364" i="2" a="1"/>
  <c r="AA364" i="2" s="1"/>
  <c r="Z365" i="2"/>
  <c r="AI366" i="2"/>
  <c r="U366" i="2"/>
  <c r="EN4" i="2" l="1"/>
  <c r="F104" i="2" s="1"/>
  <c r="CE365" i="2" a="1"/>
  <c r="CE365" i="2" s="1"/>
  <c r="CD366" i="2"/>
  <c r="CG364" i="2" s="1"/>
  <c r="CI364" i="2" s="1"/>
  <c r="CH366" i="2"/>
  <c r="EM366" i="2"/>
  <c r="E104" i="2" s="1"/>
  <c r="BQ364" i="2" a="1"/>
  <c r="BQ364" i="2" s="1"/>
  <c r="DG366" i="2" a="1"/>
  <c r="DG366" i="2" s="1"/>
  <c r="CS365" i="2" a="1"/>
  <c r="CS365" i="2" s="1"/>
  <c r="CR366" i="2"/>
  <c r="CV366" i="2"/>
  <c r="BT365" i="2"/>
  <c r="BK366" i="2"/>
  <c r="BP365" i="2"/>
  <c r="BC364" i="2" a="1"/>
  <c r="BC364" i="2" s="1"/>
  <c r="BF365" i="2"/>
  <c r="BB365" i="2"/>
  <c r="AW366" i="2"/>
  <c r="AN366" i="2"/>
  <c r="AR366" i="2"/>
  <c r="AD366" i="2"/>
  <c r="AA365" i="2" a="1"/>
  <c r="AA365" i="2" s="1"/>
  <c r="Z366" i="2"/>
  <c r="AO365" i="2" a="1"/>
  <c r="AO365" i="2" s="1"/>
  <c r="CG362" i="2" l="1"/>
  <c r="CI362" i="2" s="1"/>
  <c r="CG360" i="2"/>
  <c r="CI360" i="2" s="1"/>
  <c r="CG365" i="2"/>
  <c r="CI365" i="2" s="1"/>
  <c r="CE366" i="2" a="1"/>
  <c r="CE366" i="2" s="1"/>
  <c r="CG366" i="2" s="1"/>
  <c r="CI366" i="2" s="1"/>
  <c r="CG307" i="2"/>
  <c r="CI307" i="2" s="1"/>
  <c r="CG308" i="2"/>
  <c r="CI308" i="2" s="1"/>
  <c r="CG309" i="2"/>
  <c r="CI309" i="2" s="1"/>
  <c r="CG302" i="2"/>
  <c r="CI302" i="2" s="1"/>
  <c r="CG306" i="2"/>
  <c r="CI306" i="2" s="1"/>
  <c r="CG310" i="2"/>
  <c r="CI310" i="2" s="1"/>
  <c r="CG91" i="2"/>
  <c r="CI91" i="2" s="1"/>
  <c r="CG228" i="2"/>
  <c r="CI228" i="2" s="1"/>
  <c r="CG122" i="2"/>
  <c r="CI122" i="2" s="1"/>
  <c r="CG59" i="2"/>
  <c r="CI59" i="2" s="1"/>
  <c r="CG28" i="2"/>
  <c r="CI28" i="2" s="1"/>
  <c r="CG215" i="2"/>
  <c r="CI215" i="2" s="1"/>
  <c r="CG39" i="2"/>
  <c r="CI39" i="2" s="1"/>
  <c r="CG50" i="2"/>
  <c r="CI50" i="2" s="1"/>
  <c r="CG137" i="2"/>
  <c r="CI137" i="2" s="1"/>
  <c r="CG196" i="2"/>
  <c r="CI196" i="2" s="1"/>
  <c r="CG132" i="2"/>
  <c r="CI132" i="2" s="1"/>
  <c r="CG181" i="2"/>
  <c r="CI181" i="2" s="1"/>
  <c r="CG232" i="2"/>
  <c r="CI232" i="2" s="1"/>
  <c r="CG214" i="2"/>
  <c r="CI214" i="2" s="1"/>
  <c r="CG38" i="2"/>
  <c r="CI38" i="2" s="1"/>
  <c r="CG285" i="2"/>
  <c r="CI285" i="2" s="1"/>
  <c r="CG166" i="2"/>
  <c r="CI166" i="2" s="1"/>
  <c r="CG294" i="2"/>
  <c r="CI294" i="2" s="1"/>
  <c r="CG107" i="2"/>
  <c r="CI107" i="2" s="1"/>
  <c r="CG113" i="2"/>
  <c r="CI113" i="2" s="1"/>
  <c r="CG11" i="2"/>
  <c r="CI11" i="2" s="1"/>
  <c r="CG188" i="2"/>
  <c r="CI188" i="2" s="1"/>
  <c r="CG157" i="2"/>
  <c r="CI157" i="2" s="1"/>
  <c r="CG296" i="2"/>
  <c r="CI296" i="2" s="1"/>
  <c r="CG278" i="2"/>
  <c r="CI278" i="2" s="1"/>
  <c r="CG140" i="2"/>
  <c r="CI140" i="2" s="1"/>
  <c r="CG45" i="2"/>
  <c r="CI45" i="2" s="1"/>
  <c r="CG83" i="2"/>
  <c r="CI83" i="2" s="1"/>
  <c r="CG227" i="2"/>
  <c r="CI227" i="2" s="1"/>
  <c r="CG167" i="2"/>
  <c r="CI167" i="2" s="1"/>
  <c r="CG104" i="2"/>
  <c r="CI104" i="2" s="1"/>
  <c r="CG131" i="2"/>
  <c r="CI131" i="2" s="1"/>
  <c r="CG66" i="2"/>
  <c r="CI66" i="2" s="1"/>
  <c r="CG101" i="2"/>
  <c r="CI101" i="2" s="1"/>
  <c r="CG34" i="2"/>
  <c r="CI34" i="2" s="1"/>
  <c r="CG112" i="2"/>
  <c r="CI112" i="2" s="1"/>
  <c r="CG201" i="2"/>
  <c r="CI201" i="2" s="1"/>
  <c r="CG267" i="2"/>
  <c r="CI267" i="2" s="1"/>
  <c r="CG258" i="2"/>
  <c r="CI258" i="2" s="1"/>
  <c r="CG90" i="2"/>
  <c r="CI90" i="2" s="1"/>
  <c r="CG14" i="2"/>
  <c r="CI14" i="2" s="1"/>
  <c r="CG229" i="2"/>
  <c r="CI229" i="2" s="1"/>
  <c r="CG85" i="2"/>
  <c r="CI85" i="2" s="1"/>
  <c r="CG92" i="2"/>
  <c r="CI92" i="2" s="1"/>
  <c r="CG305" i="2"/>
  <c r="CI305" i="2" s="1"/>
  <c r="CG184" i="2"/>
  <c r="CI184" i="2" s="1"/>
  <c r="CG233" i="2"/>
  <c r="CI233" i="2" s="1"/>
  <c r="CG301" i="2"/>
  <c r="CI301" i="2" s="1"/>
  <c r="CG61" i="2"/>
  <c r="CI61" i="2" s="1"/>
  <c r="CG138" i="2"/>
  <c r="CI138" i="2" s="1"/>
  <c r="CG25" i="2"/>
  <c r="CI25" i="2" s="1"/>
  <c r="CG192" i="2"/>
  <c r="CI192" i="2" s="1"/>
  <c r="CG199" i="2"/>
  <c r="CI199" i="2" s="1"/>
  <c r="CG168" i="2"/>
  <c r="CI168" i="2" s="1"/>
  <c r="CG260" i="2"/>
  <c r="CI260" i="2" s="1"/>
  <c r="CG288" i="2"/>
  <c r="CI288" i="2" s="1"/>
  <c r="CG217" i="2"/>
  <c r="CI217" i="2" s="1"/>
  <c r="CG49" i="2"/>
  <c r="CI49" i="2" s="1"/>
  <c r="CG76" i="2"/>
  <c r="CI76" i="2" s="1"/>
  <c r="CG127" i="2"/>
  <c r="CI127" i="2" s="1"/>
  <c r="CG266" i="2"/>
  <c r="CI266" i="2" s="1"/>
  <c r="CG291" i="2"/>
  <c r="CI291" i="2" s="1"/>
  <c r="CG279" i="2"/>
  <c r="CI279" i="2" s="1"/>
  <c r="CG118" i="2"/>
  <c r="CI118" i="2" s="1"/>
  <c r="CG177" i="2"/>
  <c r="CI177" i="2" s="1"/>
  <c r="CG146" i="2"/>
  <c r="CI146" i="2" s="1"/>
  <c r="CG251" i="2"/>
  <c r="CI251" i="2" s="1"/>
  <c r="CG200" i="2"/>
  <c r="CI200" i="2" s="1"/>
  <c r="CG244" i="2"/>
  <c r="CI244" i="2" s="1"/>
  <c r="CG133" i="2"/>
  <c r="CI133" i="2" s="1"/>
  <c r="CG295" i="2"/>
  <c r="CI295" i="2" s="1"/>
  <c r="CG62" i="2"/>
  <c r="CI62" i="2" s="1"/>
  <c r="CG216" i="2"/>
  <c r="CI216" i="2" s="1"/>
  <c r="CG110" i="2"/>
  <c r="CI110" i="2" s="1"/>
  <c r="CG272" i="2"/>
  <c r="CI272" i="2" s="1"/>
  <c r="CG252" i="2"/>
  <c r="CI252" i="2" s="1"/>
  <c r="CG79" i="2"/>
  <c r="CI79" i="2" s="1"/>
  <c r="CG77" i="2"/>
  <c r="CI77" i="2" s="1"/>
  <c r="CG202" i="2"/>
  <c r="CI202" i="2" s="1"/>
  <c r="CG240" i="2"/>
  <c r="CI240" i="2" s="1"/>
  <c r="CG6" i="2"/>
  <c r="CI6" i="2" s="1"/>
  <c r="CG178" i="2"/>
  <c r="CI178" i="2" s="1"/>
  <c r="CG195" i="2"/>
  <c r="CI195" i="2" s="1"/>
  <c r="CG17" i="2"/>
  <c r="CI17" i="2" s="1"/>
  <c r="CG129" i="2"/>
  <c r="CI129" i="2" s="1"/>
  <c r="CG269" i="2"/>
  <c r="CI269" i="2" s="1"/>
  <c r="CG57" i="2"/>
  <c r="CI57" i="2" s="1"/>
  <c r="CG204" i="2"/>
  <c r="CI204" i="2" s="1"/>
  <c r="CG154" i="2"/>
  <c r="CI154" i="2" s="1"/>
  <c r="CG276" i="2"/>
  <c r="CI276" i="2" s="1"/>
  <c r="CG304" i="2"/>
  <c r="CI304" i="2" s="1"/>
  <c r="CG245" i="2"/>
  <c r="CI245" i="2" s="1"/>
  <c r="CG205" i="2"/>
  <c r="CI205" i="2" s="1"/>
  <c r="CG173" i="2"/>
  <c r="CI173" i="2" s="1"/>
  <c r="CG48" i="2"/>
  <c r="CI48" i="2" s="1"/>
  <c r="CG213" i="2"/>
  <c r="CI213" i="2" s="1"/>
  <c r="CG261" i="2"/>
  <c r="CI261" i="2" s="1"/>
  <c r="CG97" i="2"/>
  <c r="CI97" i="2" s="1"/>
  <c r="CG40" i="2"/>
  <c r="CI40" i="2" s="1"/>
  <c r="CG210" i="2"/>
  <c r="CI210" i="2" s="1"/>
  <c r="CG208" i="2"/>
  <c r="CI208" i="2" s="1"/>
  <c r="CG230" i="2"/>
  <c r="CI230" i="2" s="1"/>
  <c r="CG125" i="2"/>
  <c r="CI125" i="2" s="1"/>
  <c r="CG293" i="2"/>
  <c r="CI293" i="2" s="1"/>
  <c r="CG281" i="2"/>
  <c r="CI281" i="2" s="1"/>
  <c r="CG175" i="2"/>
  <c r="CI175" i="2" s="1"/>
  <c r="CG262" i="2"/>
  <c r="CI262" i="2" s="1"/>
  <c r="CG8" i="2"/>
  <c r="CI8" i="2" s="1"/>
  <c r="CG139" i="2"/>
  <c r="CI139" i="2" s="1"/>
  <c r="CG150" i="2"/>
  <c r="CI150" i="2" s="1"/>
  <c r="CG99" i="2"/>
  <c r="CI99" i="2" s="1"/>
  <c r="CG42" i="2"/>
  <c r="CI42" i="2" s="1"/>
  <c r="CG63" i="2"/>
  <c r="CI63" i="2" s="1"/>
  <c r="CG237" i="2"/>
  <c r="CI237" i="2" s="1"/>
  <c r="CG35" i="2"/>
  <c r="CI35" i="2" s="1"/>
  <c r="CG263" i="2"/>
  <c r="CI263" i="2" s="1"/>
  <c r="CG153" i="2"/>
  <c r="CI153" i="2" s="1"/>
  <c r="CG164" i="2"/>
  <c r="CI164" i="2" s="1"/>
  <c r="CG254" i="2"/>
  <c r="CI254" i="2" s="1"/>
  <c r="CG73" i="2"/>
  <c r="CI73" i="2" s="1"/>
  <c r="CG32" i="2"/>
  <c r="CI32" i="2" s="1"/>
  <c r="CG163" i="2"/>
  <c r="CI163" i="2" s="1"/>
  <c r="CG161" i="2"/>
  <c r="CI161" i="2" s="1"/>
  <c r="CG206" i="2"/>
  <c r="CI206" i="2" s="1"/>
  <c r="CG162" i="2"/>
  <c r="CI162" i="2" s="1"/>
  <c r="CG95" i="2"/>
  <c r="CI95" i="2" s="1"/>
  <c r="CG100" i="2"/>
  <c r="CI100" i="2" s="1"/>
  <c r="CG86" i="2"/>
  <c r="CI86" i="2" s="1"/>
  <c r="CG198" i="2"/>
  <c r="CI198" i="2" s="1"/>
  <c r="CG60" i="2"/>
  <c r="CI60" i="2" s="1"/>
  <c r="CG134" i="2"/>
  <c r="CI134" i="2" s="1"/>
  <c r="CG143" i="2"/>
  <c r="CI143" i="2" s="1"/>
  <c r="CG300" i="2"/>
  <c r="CI300" i="2" s="1"/>
  <c r="CG105" i="2"/>
  <c r="CI105" i="2" s="1"/>
  <c r="CG224" i="2"/>
  <c r="CI224" i="2" s="1"/>
  <c r="CG209" i="2"/>
  <c r="CI209" i="2" s="1"/>
  <c r="CG22" i="2"/>
  <c r="CI22" i="2" s="1"/>
  <c r="CG109" i="2"/>
  <c r="CI109" i="2" s="1"/>
  <c r="CG241" i="2"/>
  <c r="CI241" i="2" s="1"/>
  <c r="CG115" i="2"/>
  <c r="CI115" i="2" s="1"/>
  <c r="CG111" i="2"/>
  <c r="CI111" i="2" s="1"/>
  <c r="CG81" i="2"/>
  <c r="CI81" i="2" s="1"/>
  <c r="CG147" i="2"/>
  <c r="CI147" i="2" s="1"/>
  <c r="CG185" i="2"/>
  <c r="CI185" i="2" s="1"/>
  <c r="CG108" i="2"/>
  <c r="CI108" i="2" s="1"/>
  <c r="CG275" i="2"/>
  <c r="CI275" i="2" s="1"/>
  <c r="CG41" i="2"/>
  <c r="CI41" i="2" s="1"/>
  <c r="CG299" i="2"/>
  <c r="CI299" i="2" s="1"/>
  <c r="CG280" i="2"/>
  <c r="CI280" i="2" s="1"/>
  <c r="CG156" i="2"/>
  <c r="CI156" i="2" s="1"/>
  <c r="CG277" i="2"/>
  <c r="CI277" i="2" s="1"/>
  <c r="CG246" i="2"/>
  <c r="CI246" i="2" s="1"/>
  <c r="CG197" i="2"/>
  <c r="CI197" i="2" s="1"/>
  <c r="CG172" i="2"/>
  <c r="CI172" i="2" s="1"/>
  <c r="CG226" i="2"/>
  <c r="CI226" i="2" s="1"/>
  <c r="CG67" i="2"/>
  <c r="CI67" i="2" s="1"/>
  <c r="CG239" i="2"/>
  <c r="CI239" i="2" s="1"/>
  <c r="CG54" i="2"/>
  <c r="CI54" i="2" s="1"/>
  <c r="CG124" i="2"/>
  <c r="CI124" i="2" s="1"/>
  <c r="CG23" i="2"/>
  <c r="CI23" i="2" s="1"/>
  <c r="CG231" i="2"/>
  <c r="CI231" i="2" s="1"/>
  <c r="CG190" i="2"/>
  <c r="CI190" i="2" s="1"/>
  <c r="CG243" i="2"/>
  <c r="CI243" i="2" s="1"/>
  <c r="CG221" i="2"/>
  <c r="CI221" i="2" s="1"/>
  <c r="CG155" i="2"/>
  <c r="CI155" i="2" s="1"/>
  <c r="CG51" i="2"/>
  <c r="CI51" i="2" s="1"/>
  <c r="CG27" i="2"/>
  <c r="CI27" i="2" s="1"/>
  <c r="CG119" i="2"/>
  <c r="CI119" i="2" s="1"/>
  <c r="CG152" i="2"/>
  <c r="CI152" i="2" s="1"/>
  <c r="CG182" i="2"/>
  <c r="CI182" i="2" s="1"/>
  <c r="CG203" i="2"/>
  <c r="CI203" i="2" s="1"/>
  <c r="CG165" i="2"/>
  <c r="CI165" i="2" s="1"/>
  <c r="CG29" i="2"/>
  <c r="CI29" i="2" s="1"/>
  <c r="CG187" i="2"/>
  <c r="CI187" i="2" s="1"/>
  <c r="CG256" i="2"/>
  <c r="CI256" i="2" s="1"/>
  <c r="CG44" i="2"/>
  <c r="CI44" i="2" s="1"/>
  <c r="CG211" i="2"/>
  <c r="CI211" i="2" s="1"/>
  <c r="CG242" i="2"/>
  <c r="CI242" i="2" s="1"/>
  <c r="CG270" i="2"/>
  <c r="CI270" i="2" s="1"/>
  <c r="CG265" i="2"/>
  <c r="CI265" i="2" s="1"/>
  <c r="CG145" i="2"/>
  <c r="CI145" i="2" s="1"/>
  <c r="CG169" i="2"/>
  <c r="CI169" i="2" s="1"/>
  <c r="CG106" i="2"/>
  <c r="CI106" i="2" s="1"/>
  <c r="CG144" i="2"/>
  <c r="CI144" i="2" s="1"/>
  <c r="CG31" i="2"/>
  <c r="CI31" i="2" s="1"/>
  <c r="CG37" i="2"/>
  <c r="CI37" i="2" s="1"/>
  <c r="CG114" i="2"/>
  <c r="CI114" i="2" s="1"/>
  <c r="CG189" i="2"/>
  <c r="CI189" i="2" s="1"/>
  <c r="CG248" i="2"/>
  <c r="CI248" i="2" s="1"/>
  <c r="CG274" i="2"/>
  <c r="CI274" i="2" s="1"/>
  <c r="CG158" i="2"/>
  <c r="CI158" i="2" s="1"/>
  <c r="CG128" i="2"/>
  <c r="CI128" i="2" s="1"/>
  <c r="CG15" i="2"/>
  <c r="CI15" i="2" s="1"/>
  <c r="CG69" i="2"/>
  <c r="CI69" i="2" s="1"/>
  <c r="CG292" i="2"/>
  <c r="CI292" i="2" s="1"/>
  <c r="CG186" i="2"/>
  <c r="CI186" i="2" s="1"/>
  <c r="CG220" i="2"/>
  <c r="CI220" i="2" s="1"/>
  <c r="CG257" i="2"/>
  <c r="CI257" i="2" s="1"/>
  <c r="CG174" i="2"/>
  <c r="CI174" i="2" s="1"/>
  <c r="CG30" i="2"/>
  <c r="CI30" i="2" s="1"/>
  <c r="CG53" i="2"/>
  <c r="CI53" i="2" s="1"/>
  <c r="CG180" i="2"/>
  <c r="CI180" i="2" s="1"/>
  <c r="CG303" i="2"/>
  <c r="CI303" i="2" s="1"/>
  <c r="CG141" i="2"/>
  <c r="CI141" i="2" s="1"/>
  <c r="CG287" i="2"/>
  <c r="CI287" i="2" s="1"/>
  <c r="CG7" i="2"/>
  <c r="CI7" i="2" s="1"/>
  <c r="CG234" i="2"/>
  <c r="CI234" i="2" s="1"/>
  <c r="CG284" i="2"/>
  <c r="CI284" i="2" s="1"/>
  <c r="CG96" i="2"/>
  <c r="CI96" i="2" s="1"/>
  <c r="CG21" i="2"/>
  <c r="CI21" i="2" s="1"/>
  <c r="CG78" i="2"/>
  <c r="CI78" i="2" s="1"/>
  <c r="CG264" i="2"/>
  <c r="CI264" i="2" s="1"/>
  <c r="CG74" i="2"/>
  <c r="CI74" i="2" s="1"/>
  <c r="CG103" i="2"/>
  <c r="CI103" i="2" s="1"/>
  <c r="CG311" i="2"/>
  <c r="CI311" i="2" s="1"/>
  <c r="CG20" i="2"/>
  <c r="CI20" i="2" s="1"/>
  <c r="CG259" i="2"/>
  <c r="CI259" i="2" s="1"/>
  <c r="CG126" i="2"/>
  <c r="CI126" i="2" s="1"/>
  <c r="CG290" i="2"/>
  <c r="CI290" i="2" s="1"/>
  <c r="CG194" i="2"/>
  <c r="CI194" i="2" s="1"/>
  <c r="CG55" i="2"/>
  <c r="CI55" i="2" s="1"/>
  <c r="CG255" i="2"/>
  <c r="CI255" i="2" s="1"/>
  <c r="CG94" i="2"/>
  <c r="CI94" i="2" s="1"/>
  <c r="CG191" i="2"/>
  <c r="CI191" i="2" s="1"/>
  <c r="CG249" i="2"/>
  <c r="CI249" i="2" s="1"/>
  <c r="CG52" i="2"/>
  <c r="CI52" i="2" s="1"/>
  <c r="CG87" i="2"/>
  <c r="CI87" i="2" s="1"/>
  <c r="CG13" i="2"/>
  <c r="CI13" i="2" s="1"/>
  <c r="CG121" i="2"/>
  <c r="CI121" i="2" s="1"/>
  <c r="CG33" i="2"/>
  <c r="CI33" i="2" s="1"/>
  <c r="CG142" i="2"/>
  <c r="CI142" i="2" s="1"/>
  <c r="CG68" i="2"/>
  <c r="CI68" i="2" s="1"/>
  <c r="CG117" i="2"/>
  <c r="CI117" i="2" s="1"/>
  <c r="CG179" i="2"/>
  <c r="CI179" i="2" s="1"/>
  <c r="CG130" i="2"/>
  <c r="CI130" i="2" s="1"/>
  <c r="CG36" i="2"/>
  <c r="CI36" i="2" s="1"/>
  <c r="CG26" i="2"/>
  <c r="CI26" i="2" s="1"/>
  <c r="CG148" i="2"/>
  <c r="CI148" i="2" s="1"/>
  <c r="CG238" i="2"/>
  <c r="CI238" i="2" s="1"/>
  <c r="CG171" i="2"/>
  <c r="CI171" i="2" s="1"/>
  <c r="CG24" i="2"/>
  <c r="CI24" i="2" s="1"/>
  <c r="CG160" i="2"/>
  <c r="CI160" i="2" s="1"/>
  <c r="CG135" i="2"/>
  <c r="CI135" i="2" s="1"/>
  <c r="CG225" i="2"/>
  <c r="CI225" i="2" s="1"/>
  <c r="CG82" i="2"/>
  <c r="CI82" i="2" s="1"/>
  <c r="CG71" i="2"/>
  <c r="CI71" i="2" s="1"/>
  <c r="CG159" i="2"/>
  <c r="CI159" i="2" s="1"/>
  <c r="CG72" i="2"/>
  <c r="CI72" i="2" s="1"/>
  <c r="CG289" i="2"/>
  <c r="CI289" i="2" s="1"/>
  <c r="CG212" i="2"/>
  <c r="CI212" i="2" s="1"/>
  <c r="CG193" i="2"/>
  <c r="CI193" i="2" s="1"/>
  <c r="CG89" i="2"/>
  <c r="CI89" i="2" s="1"/>
  <c r="CG84" i="2"/>
  <c r="CI84" i="2" s="1"/>
  <c r="CG207" i="2"/>
  <c r="CI207" i="2" s="1"/>
  <c r="CG64" i="2"/>
  <c r="CI64" i="2" s="1"/>
  <c r="CG151" i="2"/>
  <c r="CI151" i="2" s="1"/>
  <c r="CG286" i="2"/>
  <c r="CI286" i="2" s="1"/>
  <c r="CG75" i="2"/>
  <c r="CI75" i="2" s="1"/>
  <c r="CG80" i="2"/>
  <c r="CI80" i="2" s="1"/>
  <c r="CG16" i="2"/>
  <c r="CI16" i="2" s="1"/>
  <c r="CG222" i="2"/>
  <c r="CI222" i="2" s="1"/>
  <c r="CG58" i="2"/>
  <c r="CI58" i="2" s="1"/>
  <c r="CG235" i="2"/>
  <c r="CI235" i="2" s="1"/>
  <c r="CG116" i="2"/>
  <c r="CI116" i="2" s="1"/>
  <c r="CG247" i="2"/>
  <c r="CI247" i="2" s="1"/>
  <c r="CG170" i="2"/>
  <c r="CI170" i="2" s="1"/>
  <c r="CG297" i="2"/>
  <c r="CI297" i="2" s="1"/>
  <c r="CG250" i="2"/>
  <c r="CI250" i="2" s="1"/>
  <c r="CG123" i="2"/>
  <c r="CI123" i="2" s="1"/>
  <c r="CG176" i="2"/>
  <c r="CI176" i="2" s="1"/>
  <c r="CG271" i="2"/>
  <c r="CI271" i="2" s="1"/>
  <c r="CG282" i="2"/>
  <c r="CI282" i="2" s="1"/>
  <c r="CG183" i="2"/>
  <c r="CI183" i="2" s="1"/>
  <c r="CG253" i="2"/>
  <c r="CI253" i="2" s="1"/>
  <c r="CG219" i="2"/>
  <c r="CI219" i="2" s="1"/>
  <c r="CG283" i="2"/>
  <c r="CI283" i="2" s="1"/>
  <c r="CG136" i="2"/>
  <c r="CI136" i="2" s="1"/>
  <c r="CG273" i="2"/>
  <c r="CI273" i="2" s="1"/>
  <c r="CG218" i="2"/>
  <c r="CI218" i="2" s="1"/>
  <c r="CG102" i="2"/>
  <c r="CI102" i="2" s="1"/>
  <c r="CG120" i="2"/>
  <c r="CI120" i="2" s="1"/>
  <c r="CG149" i="2"/>
  <c r="CI149" i="2" s="1"/>
  <c r="CG56" i="2"/>
  <c r="CI56" i="2" s="1"/>
  <c r="CG70" i="2"/>
  <c r="CI70" i="2" s="1"/>
  <c r="CG10" i="2"/>
  <c r="CI10" i="2" s="1"/>
  <c r="CG93" i="2"/>
  <c r="CI93" i="2" s="1"/>
  <c r="CG236" i="2"/>
  <c r="CI236" i="2" s="1"/>
  <c r="CG65" i="2"/>
  <c r="CI65" i="2" s="1"/>
  <c r="CG46" i="2"/>
  <c r="CI46" i="2" s="1"/>
  <c r="CG268" i="2"/>
  <c r="CI268" i="2" s="1"/>
  <c r="CG98" i="2"/>
  <c r="CI98" i="2" s="1"/>
  <c r="CG18" i="2"/>
  <c r="CI18" i="2" s="1"/>
  <c r="CG5" i="2"/>
  <c r="CG223" i="2"/>
  <c r="CI223" i="2" s="1"/>
  <c r="CG43" i="2"/>
  <c r="CI43" i="2" s="1"/>
  <c r="CG47" i="2"/>
  <c r="CI47" i="2" s="1"/>
  <c r="CG88" i="2"/>
  <c r="CI88" i="2" s="1"/>
  <c r="CG19" i="2"/>
  <c r="CI19" i="2" s="1"/>
  <c r="CG298" i="2"/>
  <c r="CI298" i="2" s="1"/>
  <c r="CG312" i="2"/>
  <c r="CI312" i="2" s="1"/>
  <c r="CG313" i="2"/>
  <c r="CI313" i="2" s="1"/>
  <c r="CG314" i="2"/>
  <c r="CI314" i="2" s="1"/>
  <c r="CG315" i="2"/>
  <c r="CI315" i="2" s="1"/>
  <c r="CG316" i="2"/>
  <c r="CI316" i="2" s="1"/>
  <c r="CG318" i="2"/>
  <c r="CI318" i="2" s="1"/>
  <c r="CG319" i="2"/>
  <c r="CI319" i="2" s="1"/>
  <c r="CG320" i="2"/>
  <c r="CI320" i="2" s="1"/>
  <c r="CG321" i="2"/>
  <c r="CI321" i="2" s="1"/>
  <c r="CG317" i="2"/>
  <c r="CI317" i="2" s="1"/>
  <c r="CG323" i="2"/>
  <c r="CI323" i="2" s="1"/>
  <c r="CG322" i="2"/>
  <c r="CI322" i="2" s="1"/>
  <c r="CG324" i="2"/>
  <c r="CI324" i="2" s="1"/>
  <c r="CG325" i="2"/>
  <c r="CI325" i="2" s="1"/>
  <c r="CG326" i="2"/>
  <c r="CI326" i="2" s="1"/>
  <c r="CG327" i="2"/>
  <c r="CI327" i="2" s="1"/>
  <c r="CG328" i="2"/>
  <c r="CI328" i="2" s="1"/>
  <c r="CG330" i="2"/>
  <c r="CI330" i="2" s="1"/>
  <c r="CG329" i="2"/>
  <c r="CI329" i="2" s="1"/>
  <c r="CG331" i="2"/>
  <c r="CI331" i="2" s="1"/>
  <c r="CG333" i="2"/>
  <c r="CI333" i="2" s="1"/>
  <c r="CG332" i="2"/>
  <c r="CI332" i="2" s="1"/>
  <c r="CG334" i="2"/>
  <c r="CI334" i="2" s="1"/>
  <c r="CG335" i="2"/>
  <c r="CI335" i="2" s="1"/>
  <c r="CG336" i="2"/>
  <c r="CI336" i="2" s="1"/>
  <c r="CG337" i="2"/>
  <c r="CI337" i="2" s="1"/>
  <c r="CG338" i="2"/>
  <c r="CI338" i="2" s="1"/>
  <c r="CG339" i="2"/>
  <c r="CI339" i="2" s="1"/>
  <c r="CG340" i="2"/>
  <c r="CI340" i="2" s="1"/>
  <c r="CG341" i="2"/>
  <c r="CI341" i="2" s="1"/>
  <c r="CG342" i="2"/>
  <c r="CI342" i="2" s="1"/>
  <c r="CG343" i="2"/>
  <c r="CI343" i="2" s="1"/>
  <c r="CG344" i="2"/>
  <c r="CI344" i="2" s="1"/>
  <c r="CG345" i="2"/>
  <c r="CI345" i="2" s="1"/>
  <c r="CG346" i="2"/>
  <c r="CI346" i="2" s="1"/>
  <c r="CG347" i="2"/>
  <c r="CI347" i="2" s="1"/>
  <c r="CG348" i="2"/>
  <c r="CI348" i="2" s="1"/>
  <c r="CG349" i="2"/>
  <c r="CI349" i="2" s="1"/>
  <c r="CG350" i="2"/>
  <c r="CI350" i="2" s="1"/>
  <c r="CG351" i="2"/>
  <c r="CI351" i="2" s="1"/>
  <c r="CG352" i="2"/>
  <c r="CI352" i="2" s="1"/>
  <c r="CG353" i="2"/>
  <c r="CI353" i="2" s="1"/>
  <c r="CG354" i="2"/>
  <c r="CI354" i="2" s="1"/>
  <c r="CG355" i="2"/>
  <c r="CI355" i="2" s="1"/>
  <c r="CG356" i="2"/>
  <c r="CI356" i="2" s="1"/>
  <c r="CG357" i="2"/>
  <c r="CI357" i="2" s="1"/>
  <c r="CG358" i="2"/>
  <c r="CI358" i="2" s="1"/>
  <c r="CG363" i="2"/>
  <c r="CI363" i="2" s="1"/>
  <c r="CG361" i="2"/>
  <c r="CI361" i="2" s="1"/>
  <c r="CG359" i="2"/>
  <c r="CI359" i="2" s="1"/>
  <c r="AQ364" i="2"/>
  <c r="AS364" i="2" s="1"/>
  <c r="AQ5" i="2"/>
  <c r="AS5" i="2" s="1"/>
  <c r="AQ6" i="2"/>
  <c r="AS6" i="2" s="1"/>
  <c r="AQ8" i="2"/>
  <c r="AS8" i="2" s="1"/>
  <c r="AQ7" i="2"/>
  <c r="AS7" i="2" s="1"/>
  <c r="AQ10" i="2"/>
  <c r="AS10" i="2" s="1"/>
  <c r="AQ11" i="2"/>
  <c r="AS11" i="2" s="1"/>
  <c r="AQ15" i="2"/>
  <c r="AS15" i="2" s="1"/>
  <c r="AQ14" i="2"/>
  <c r="AS14" i="2" s="1"/>
  <c r="AQ13" i="2"/>
  <c r="AS13" i="2" s="1"/>
  <c r="AQ16" i="2"/>
  <c r="AS16" i="2" s="1"/>
  <c r="AQ17" i="2"/>
  <c r="AS17" i="2" s="1"/>
  <c r="AQ21" i="2"/>
  <c r="AS21" i="2" s="1"/>
  <c r="AQ19" i="2"/>
  <c r="AS19" i="2" s="1"/>
  <c r="AQ18" i="2"/>
  <c r="AS18" i="2" s="1"/>
  <c r="AQ20" i="2"/>
  <c r="AS20" i="2" s="1"/>
  <c r="AQ22" i="2"/>
  <c r="AS22" i="2" s="1"/>
  <c r="AQ24" i="2"/>
  <c r="AS24" i="2" s="1"/>
  <c r="AQ23" i="2"/>
  <c r="AS23" i="2" s="1"/>
  <c r="AQ25" i="2"/>
  <c r="AS25" i="2" s="1"/>
  <c r="AQ26" i="2"/>
  <c r="AS26" i="2" s="1"/>
  <c r="AQ30" i="2"/>
  <c r="AS30" i="2" s="1"/>
  <c r="AQ28" i="2"/>
  <c r="AS28" i="2" s="1"/>
  <c r="AQ27" i="2"/>
  <c r="AS27" i="2" s="1"/>
  <c r="AQ29" i="2"/>
  <c r="AS29" i="2" s="1"/>
  <c r="AQ31" i="2"/>
  <c r="AS31" i="2" s="1"/>
  <c r="AQ32" i="2"/>
  <c r="AS32" i="2" s="1"/>
  <c r="AQ33" i="2"/>
  <c r="AS33" i="2" s="1"/>
  <c r="AQ36" i="2"/>
  <c r="AS36" i="2" s="1"/>
  <c r="AQ34" i="2"/>
  <c r="AS34" i="2" s="1"/>
  <c r="AQ39" i="2"/>
  <c r="AS39" i="2" s="1"/>
  <c r="AQ38" i="2"/>
  <c r="AS38" i="2" s="1"/>
  <c r="AQ35" i="2"/>
  <c r="AS35" i="2" s="1"/>
  <c r="AQ40" i="2"/>
  <c r="AS40" i="2" s="1"/>
  <c r="AQ37" i="2"/>
  <c r="AS37" i="2" s="1"/>
  <c r="AQ43" i="2"/>
  <c r="AS43" i="2" s="1"/>
  <c r="AQ41" i="2"/>
  <c r="AS41" i="2" s="1"/>
  <c r="AQ42" i="2"/>
  <c r="AS42" i="2" s="1"/>
  <c r="AQ47" i="2"/>
  <c r="AS47" i="2" s="1"/>
  <c r="AQ44" i="2"/>
  <c r="AS44" i="2" s="1"/>
  <c r="AQ46" i="2"/>
  <c r="AS46" i="2" s="1"/>
  <c r="AQ45" i="2"/>
  <c r="AS45" i="2" s="1"/>
  <c r="AQ49" i="2"/>
  <c r="AS49" i="2" s="1"/>
  <c r="AQ48" i="2"/>
  <c r="AS48" i="2" s="1"/>
  <c r="AQ53" i="2"/>
  <c r="AS53" i="2" s="1"/>
  <c r="AQ52" i="2"/>
  <c r="AS52" i="2" s="1"/>
  <c r="AQ50" i="2"/>
  <c r="AS50" i="2" s="1"/>
  <c r="AQ51" i="2"/>
  <c r="AS51" i="2" s="1"/>
  <c r="AQ54" i="2"/>
  <c r="AS54" i="2" s="1"/>
  <c r="AQ57" i="2"/>
  <c r="AS57" i="2" s="1"/>
  <c r="AQ56" i="2"/>
  <c r="AS56" i="2" s="1"/>
  <c r="AQ55" i="2"/>
  <c r="AS55" i="2" s="1"/>
  <c r="AQ60" i="2"/>
  <c r="AS60" i="2" s="1"/>
  <c r="AQ59" i="2"/>
  <c r="AS59" i="2" s="1"/>
  <c r="AQ58" i="2"/>
  <c r="AS58" i="2" s="1"/>
  <c r="AQ61" i="2"/>
  <c r="AS61" i="2" s="1"/>
  <c r="AQ63" i="2"/>
  <c r="AS63" i="2" s="1"/>
  <c r="AQ62" i="2"/>
  <c r="AS62" i="2" s="1"/>
  <c r="AQ65" i="2"/>
  <c r="AS65" i="2" s="1"/>
  <c r="AQ64" i="2"/>
  <c r="AS64" i="2" s="1"/>
  <c r="AQ66" i="2"/>
  <c r="AS66" i="2" s="1"/>
  <c r="CU363" i="2"/>
  <c r="CW363" i="2" s="1"/>
  <c r="CU5" i="2"/>
  <c r="CU6" i="2"/>
  <c r="CW6" i="2" s="1"/>
  <c r="CU8" i="2"/>
  <c r="CW8" i="2" s="1"/>
  <c r="CU10" i="2"/>
  <c r="CW10" i="2" s="1"/>
  <c r="CU7" i="2"/>
  <c r="CW7" i="2" s="1"/>
  <c r="CU11" i="2"/>
  <c r="CW11" i="2" s="1"/>
  <c r="CU15" i="2"/>
  <c r="CW15" i="2" s="1"/>
  <c r="CU13" i="2"/>
  <c r="CW13" i="2" s="1"/>
  <c r="CU14" i="2"/>
  <c r="CW14" i="2" s="1"/>
  <c r="CU17" i="2"/>
  <c r="CW17" i="2" s="1"/>
  <c r="CU18" i="2"/>
  <c r="CW18" i="2" s="1"/>
  <c r="CU16" i="2"/>
  <c r="CW16" i="2" s="1"/>
  <c r="CU19" i="2"/>
  <c r="CW19" i="2" s="1"/>
  <c r="CU21" i="2"/>
  <c r="CW21" i="2" s="1"/>
  <c r="CU20" i="2"/>
  <c r="CW20" i="2" s="1"/>
  <c r="CU22" i="2"/>
  <c r="CW22" i="2" s="1"/>
  <c r="CU25" i="2"/>
  <c r="CW25" i="2" s="1"/>
  <c r="CU23" i="2"/>
  <c r="CW23" i="2" s="1"/>
  <c r="CU24" i="2"/>
  <c r="CW24" i="2" s="1"/>
  <c r="CU26" i="2"/>
  <c r="CW26" i="2" s="1"/>
  <c r="CU28" i="2"/>
  <c r="CW28" i="2" s="1"/>
  <c r="CU27" i="2"/>
  <c r="CW27" i="2" s="1"/>
  <c r="CU30" i="2"/>
  <c r="CW30" i="2" s="1"/>
  <c r="CU31" i="2"/>
  <c r="CW31" i="2" s="1"/>
  <c r="CU29" i="2"/>
  <c r="CW29" i="2" s="1"/>
  <c r="CU33" i="2"/>
  <c r="CW33" i="2" s="1"/>
  <c r="CU32" i="2"/>
  <c r="CW32" i="2" s="1"/>
  <c r="CU35" i="2"/>
  <c r="CW35" i="2" s="1"/>
  <c r="CU34" i="2"/>
  <c r="CW34" i="2" s="1"/>
  <c r="CU36" i="2"/>
  <c r="CW36" i="2" s="1"/>
  <c r="CU37" i="2"/>
  <c r="CW37" i="2" s="1"/>
  <c r="CU42" i="2"/>
  <c r="CW42" i="2" s="1"/>
  <c r="CU38" i="2"/>
  <c r="CW38" i="2" s="1"/>
  <c r="CU39" i="2"/>
  <c r="CW39" i="2" s="1"/>
  <c r="CU41" i="2"/>
  <c r="CW41" i="2" s="1"/>
  <c r="CU40" i="2"/>
  <c r="CW40" i="2" s="1"/>
  <c r="CU43" i="2"/>
  <c r="CW43" i="2" s="1"/>
  <c r="CU44" i="2"/>
  <c r="CW44" i="2" s="1"/>
  <c r="CU46" i="2"/>
  <c r="CW46" i="2" s="1"/>
  <c r="CU48" i="2"/>
  <c r="CW48" i="2" s="1"/>
  <c r="CU45" i="2"/>
  <c r="CW45" i="2" s="1"/>
  <c r="CU49" i="2"/>
  <c r="CW49" i="2" s="1"/>
  <c r="CU47" i="2"/>
  <c r="CW47" i="2" s="1"/>
  <c r="CU51" i="2"/>
  <c r="CW51" i="2" s="1"/>
  <c r="CU50" i="2"/>
  <c r="CW50" i="2" s="1"/>
  <c r="CU52" i="2"/>
  <c r="CW52" i="2" s="1"/>
  <c r="CU54" i="2"/>
  <c r="CW54" i="2" s="1"/>
  <c r="CU53" i="2"/>
  <c r="CW53" i="2" s="1"/>
  <c r="CU57" i="2"/>
  <c r="CW57" i="2" s="1"/>
  <c r="CU56" i="2"/>
  <c r="CW56" i="2" s="1"/>
  <c r="CU55" i="2"/>
  <c r="CW55" i="2" s="1"/>
  <c r="CU59" i="2"/>
  <c r="CW59" i="2" s="1"/>
  <c r="CU58" i="2"/>
  <c r="CW58" i="2" s="1"/>
  <c r="CU60" i="2"/>
  <c r="CW60" i="2" s="1"/>
  <c r="CU61" i="2"/>
  <c r="CW61" i="2" s="1"/>
  <c r="CU64" i="2"/>
  <c r="CW64" i="2" s="1"/>
  <c r="CU62" i="2"/>
  <c r="CW62" i="2" s="1"/>
  <c r="CU63" i="2"/>
  <c r="CW63" i="2" s="1"/>
  <c r="CU65" i="2"/>
  <c r="CW65" i="2" s="1"/>
  <c r="CU66" i="2"/>
  <c r="CW66" i="2" s="1"/>
  <c r="AC362" i="2"/>
  <c r="AE362" i="2" s="1"/>
  <c r="AC5" i="2"/>
  <c r="AE5" i="2" s="1"/>
  <c r="AC6" i="2"/>
  <c r="AE6" i="2" s="1"/>
  <c r="AC10" i="2"/>
  <c r="AE10" i="2" s="1"/>
  <c r="AC7" i="2"/>
  <c r="AE7" i="2" s="1"/>
  <c r="AC13" i="2"/>
  <c r="AE13" i="2" s="1"/>
  <c r="AC11" i="2"/>
  <c r="AE11" i="2" s="1"/>
  <c r="AC8" i="2"/>
  <c r="AE8" i="2" s="1"/>
  <c r="AC14" i="2"/>
  <c r="AE14" i="2" s="1"/>
  <c r="AC15" i="2"/>
  <c r="AE15" i="2" s="1"/>
  <c r="AC18" i="2"/>
  <c r="AE18" i="2" s="1"/>
  <c r="AC17" i="2"/>
  <c r="AE17" i="2" s="1"/>
  <c r="AC16" i="2"/>
  <c r="AE16" i="2" s="1"/>
  <c r="AC19" i="2"/>
  <c r="AE19" i="2" s="1"/>
  <c r="AC22" i="2"/>
  <c r="AE22" i="2" s="1"/>
  <c r="AC20" i="2"/>
  <c r="AE20" i="2" s="1"/>
  <c r="AC21" i="2"/>
  <c r="AE21" i="2" s="1"/>
  <c r="AC24" i="2"/>
  <c r="AE24" i="2" s="1"/>
  <c r="AC23" i="2"/>
  <c r="AE23" i="2" s="1"/>
  <c r="AC25" i="2"/>
  <c r="AE25" i="2" s="1"/>
  <c r="AC26" i="2"/>
  <c r="AE26" i="2" s="1"/>
  <c r="AC29" i="2"/>
  <c r="AE29" i="2" s="1"/>
  <c r="AC28" i="2"/>
  <c r="AE28" i="2" s="1"/>
  <c r="AC27" i="2"/>
  <c r="AE27" i="2" s="1"/>
  <c r="AC31" i="2"/>
  <c r="AE31" i="2" s="1"/>
  <c r="AC30" i="2"/>
  <c r="AE30" i="2" s="1"/>
  <c r="AC33" i="2"/>
  <c r="AE33" i="2" s="1"/>
  <c r="AC32" i="2"/>
  <c r="AE32" i="2" s="1"/>
  <c r="AC34" i="2"/>
  <c r="AE34" i="2" s="1"/>
  <c r="AC35" i="2"/>
  <c r="AE35" i="2" s="1"/>
  <c r="AC36" i="2"/>
  <c r="AE36" i="2" s="1"/>
  <c r="AC37" i="2"/>
  <c r="AE37" i="2" s="1"/>
  <c r="AC39" i="2"/>
  <c r="AE39" i="2" s="1"/>
  <c r="AC38" i="2"/>
  <c r="AE38" i="2" s="1"/>
  <c r="AC41" i="2"/>
  <c r="AE41" i="2" s="1"/>
  <c r="AC40" i="2"/>
  <c r="AE40" i="2" s="1"/>
  <c r="AC43" i="2"/>
  <c r="AE43" i="2" s="1"/>
  <c r="AC46" i="2"/>
  <c r="AE46" i="2" s="1"/>
  <c r="AC42" i="2"/>
  <c r="AE42" i="2" s="1"/>
  <c r="AC45" i="2"/>
  <c r="AE45" i="2" s="1"/>
  <c r="AC44" i="2"/>
  <c r="AE44" i="2" s="1"/>
  <c r="AC48" i="2"/>
  <c r="AE48" i="2" s="1"/>
  <c r="AC47" i="2"/>
  <c r="AE47" i="2" s="1"/>
  <c r="AC49" i="2"/>
  <c r="AE49" i="2" s="1"/>
  <c r="AC50" i="2"/>
  <c r="AE50" i="2" s="1"/>
  <c r="AC51" i="2"/>
  <c r="AE51" i="2" s="1"/>
  <c r="AC52" i="2"/>
  <c r="AE52" i="2" s="1"/>
  <c r="AC56" i="2"/>
  <c r="AE56" i="2" s="1"/>
  <c r="AC53" i="2"/>
  <c r="AE53" i="2" s="1"/>
  <c r="AC54" i="2"/>
  <c r="AE54" i="2" s="1"/>
  <c r="AC55" i="2"/>
  <c r="AE55" i="2" s="1"/>
  <c r="AC57" i="2"/>
  <c r="AE57" i="2" s="1"/>
  <c r="AC58" i="2"/>
  <c r="AE58" i="2" s="1"/>
  <c r="AC60" i="2"/>
  <c r="AE60" i="2" s="1"/>
  <c r="AC61" i="2"/>
  <c r="AE61" i="2" s="1"/>
  <c r="AC59" i="2"/>
  <c r="AE59" i="2" s="1"/>
  <c r="AC66" i="2"/>
  <c r="AE66" i="2" s="1"/>
  <c r="AC63" i="2"/>
  <c r="AE63" i="2" s="1"/>
  <c r="AC62" i="2"/>
  <c r="AE62" i="2" s="1"/>
  <c r="AC64" i="2"/>
  <c r="AE64" i="2" s="1"/>
  <c r="AC65" i="2"/>
  <c r="AE65" i="2" s="1"/>
  <c r="CU361" i="2"/>
  <c r="CW361" i="2" s="1"/>
  <c r="BQ365" i="2" a="1"/>
  <c r="BQ365" i="2" s="1"/>
  <c r="CU365" i="2"/>
  <c r="CW365" i="2" s="1"/>
  <c r="CS366" i="2" a="1"/>
  <c r="CS366" i="2" s="1"/>
  <c r="CU366" i="2" s="1"/>
  <c r="CW366" i="2" s="1"/>
  <c r="CU67" i="2"/>
  <c r="CU68" i="2"/>
  <c r="CW68" i="2" s="1"/>
  <c r="CU69" i="2"/>
  <c r="CW69" i="2" s="1"/>
  <c r="CU70" i="2"/>
  <c r="CW70" i="2" s="1"/>
  <c r="CU71" i="2"/>
  <c r="CW71" i="2" s="1"/>
  <c r="CU72" i="2"/>
  <c r="CW72" i="2" s="1"/>
  <c r="CU73" i="2"/>
  <c r="CW73" i="2" s="1"/>
  <c r="CU74" i="2"/>
  <c r="CW74" i="2" s="1"/>
  <c r="CU75" i="2"/>
  <c r="CW75" i="2" s="1"/>
  <c r="CU76" i="2"/>
  <c r="CW76" i="2" s="1"/>
  <c r="CU77" i="2"/>
  <c r="CW77" i="2" s="1"/>
  <c r="CU78" i="2"/>
  <c r="CW78" i="2" s="1"/>
  <c r="CU79" i="2"/>
  <c r="CW79" i="2" s="1"/>
  <c r="CU80" i="2"/>
  <c r="CW80" i="2" s="1"/>
  <c r="CU81" i="2"/>
  <c r="CW81" i="2" s="1"/>
  <c r="CU82" i="2"/>
  <c r="CW82" i="2" s="1"/>
  <c r="CU83" i="2"/>
  <c r="CW83" i="2" s="1"/>
  <c r="CU84" i="2"/>
  <c r="CW84" i="2" s="1"/>
  <c r="CU85" i="2"/>
  <c r="CW85" i="2" s="1"/>
  <c r="CU86" i="2"/>
  <c r="CW86" i="2" s="1"/>
  <c r="CU87" i="2"/>
  <c r="CW87" i="2" s="1"/>
  <c r="CU88" i="2"/>
  <c r="CW88" i="2" s="1"/>
  <c r="CU89" i="2"/>
  <c r="CW89" i="2" s="1"/>
  <c r="CU90" i="2"/>
  <c r="CW90" i="2" s="1"/>
  <c r="CU91" i="2"/>
  <c r="CW91" i="2" s="1"/>
  <c r="CU92" i="2"/>
  <c r="CW92" i="2" s="1"/>
  <c r="CU93" i="2"/>
  <c r="CW93" i="2" s="1"/>
  <c r="CU94" i="2"/>
  <c r="CW94" i="2" s="1"/>
  <c r="CU95" i="2"/>
  <c r="CW95" i="2" s="1"/>
  <c r="CU96" i="2"/>
  <c r="CW96" i="2" s="1"/>
  <c r="CU97" i="2"/>
  <c r="CW97" i="2" s="1"/>
  <c r="CU98" i="2"/>
  <c r="CW98" i="2" s="1"/>
  <c r="CU99" i="2"/>
  <c r="CW99" i="2" s="1"/>
  <c r="CU100" i="2"/>
  <c r="CW100" i="2" s="1"/>
  <c r="CU101" i="2"/>
  <c r="CW101" i="2" s="1"/>
  <c r="CU102" i="2"/>
  <c r="CW102" i="2" s="1"/>
  <c r="CU103" i="2"/>
  <c r="CW103" i="2" s="1"/>
  <c r="CU104" i="2"/>
  <c r="CW104" i="2" s="1"/>
  <c r="CU105" i="2"/>
  <c r="CW105" i="2" s="1"/>
  <c r="CU106" i="2"/>
  <c r="CW106" i="2" s="1"/>
  <c r="CU107" i="2"/>
  <c r="CW107" i="2" s="1"/>
  <c r="CU108" i="2"/>
  <c r="CW108" i="2" s="1"/>
  <c r="CU109" i="2"/>
  <c r="CW109" i="2" s="1"/>
  <c r="CU110" i="2"/>
  <c r="CW110" i="2" s="1"/>
  <c r="CU111" i="2"/>
  <c r="CW111" i="2" s="1"/>
  <c r="CU112" i="2"/>
  <c r="CW112" i="2" s="1"/>
  <c r="CU113" i="2"/>
  <c r="CW113" i="2" s="1"/>
  <c r="CU114" i="2"/>
  <c r="CW114" i="2" s="1"/>
  <c r="CU115" i="2"/>
  <c r="CW115" i="2" s="1"/>
  <c r="CU116" i="2"/>
  <c r="CW116" i="2" s="1"/>
  <c r="CU117" i="2"/>
  <c r="CW117" i="2" s="1"/>
  <c r="CU118" i="2"/>
  <c r="CW118" i="2" s="1"/>
  <c r="CU119" i="2"/>
  <c r="CW119" i="2" s="1"/>
  <c r="CU121" i="2"/>
  <c r="CW121" i="2" s="1"/>
  <c r="CU120" i="2"/>
  <c r="CW120" i="2" s="1"/>
  <c r="CU122" i="2"/>
  <c r="CW122" i="2" s="1"/>
  <c r="CU123" i="2"/>
  <c r="CW123" i="2" s="1"/>
  <c r="CU124" i="2"/>
  <c r="CW124" i="2" s="1"/>
  <c r="CU125" i="2"/>
  <c r="CW125" i="2" s="1"/>
  <c r="CU126" i="2"/>
  <c r="CW126" i="2" s="1"/>
  <c r="CU127" i="2"/>
  <c r="CW127" i="2" s="1"/>
  <c r="CU128" i="2"/>
  <c r="CW128" i="2" s="1"/>
  <c r="CU129" i="2"/>
  <c r="CW129" i="2" s="1"/>
  <c r="CU130" i="2"/>
  <c r="CW130" i="2" s="1"/>
  <c r="CU131" i="2"/>
  <c r="CW131" i="2" s="1"/>
  <c r="CU132" i="2"/>
  <c r="CW132" i="2" s="1"/>
  <c r="CU133" i="2"/>
  <c r="CW133" i="2" s="1"/>
  <c r="CU134" i="2"/>
  <c r="CW134" i="2" s="1"/>
  <c r="CU136" i="2"/>
  <c r="CW136" i="2" s="1"/>
  <c r="CU137" i="2"/>
  <c r="CW137" i="2" s="1"/>
  <c r="CU138" i="2"/>
  <c r="CW138" i="2" s="1"/>
  <c r="CU139" i="2"/>
  <c r="CW139" i="2" s="1"/>
  <c r="CU140" i="2"/>
  <c r="CW140" i="2" s="1"/>
  <c r="CU143" i="2"/>
  <c r="CW143" i="2" s="1"/>
  <c r="CU142" i="2"/>
  <c r="CW142" i="2" s="1"/>
  <c r="CU141" i="2"/>
  <c r="CW141" i="2" s="1"/>
  <c r="CU144" i="2"/>
  <c r="CW144" i="2" s="1"/>
  <c r="CU145" i="2"/>
  <c r="CW145" i="2" s="1"/>
  <c r="CU146" i="2"/>
  <c r="CW146" i="2" s="1"/>
  <c r="CU147" i="2"/>
  <c r="CW147" i="2" s="1"/>
  <c r="CU148" i="2"/>
  <c r="CW148" i="2" s="1"/>
  <c r="CU149" i="2"/>
  <c r="CW149" i="2" s="1"/>
  <c r="CU150" i="2"/>
  <c r="CW150" i="2" s="1"/>
  <c r="CU151" i="2"/>
  <c r="CW151" i="2" s="1"/>
  <c r="CU152" i="2"/>
  <c r="CW152" i="2" s="1"/>
  <c r="CU153" i="2"/>
  <c r="CW153" i="2" s="1"/>
  <c r="CU154" i="2"/>
  <c r="CW154" i="2" s="1"/>
  <c r="CU155" i="2"/>
  <c r="CW155" i="2" s="1"/>
  <c r="CU156" i="2"/>
  <c r="CW156" i="2" s="1"/>
  <c r="CU157" i="2"/>
  <c r="CW157" i="2" s="1"/>
  <c r="CU158" i="2"/>
  <c r="CW158" i="2" s="1"/>
  <c r="CU159" i="2"/>
  <c r="CW159" i="2" s="1"/>
  <c r="CU160" i="2"/>
  <c r="CW160" i="2" s="1"/>
  <c r="CU161" i="2"/>
  <c r="CW161" i="2" s="1"/>
  <c r="CU162" i="2"/>
  <c r="CW162" i="2" s="1"/>
  <c r="CU163" i="2"/>
  <c r="CW163" i="2" s="1"/>
  <c r="CU164" i="2"/>
  <c r="CW164" i="2" s="1"/>
  <c r="CU165" i="2"/>
  <c r="CW165" i="2" s="1"/>
  <c r="CU166" i="2"/>
  <c r="CW166" i="2" s="1"/>
  <c r="CU167" i="2"/>
  <c r="CW167" i="2" s="1"/>
  <c r="CU168" i="2"/>
  <c r="CW168" i="2" s="1"/>
  <c r="CU169" i="2"/>
  <c r="CW169" i="2" s="1"/>
  <c r="CU170" i="2"/>
  <c r="CW170" i="2" s="1"/>
  <c r="CU171" i="2"/>
  <c r="CW171" i="2" s="1"/>
  <c r="CU172" i="2"/>
  <c r="CW172" i="2" s="1"/>
  <c r="CU173" i="2"/>
  <c r="CW173" i="2" s="1"/>
  <c r="CU174" i="2"/>
  <c r="CW174" i="2" s="1"/>
  <c r="CU175" i="2"/>
  <c r="CW175" i="2" s="1"/>
  <c r="CU176" i="2"/>
  <c r="CW176" i="2" s="1"/>
  <c r="CU177" i="2"/>
  <c r="CW177" i="2" s="1"/>
  <c r="CU178" i="2"/>
  <c r="CW178" i="2" s="1"/>
  <c r="CU179" i="2"/>
  <c r="CW179" i="2" s="1"/>
  <c r="CU180" i="2"/>
  <c r="CW180" i="2" s="1"/>
  <c r="CU181" i="2"/>
  <c r="CW181" i="2" s="1"/>
  <c r="CU182" i="2"/>
  <c r="CW182" i="2" s="1"/>
  <c r="CU183" i="2"/>
  <c r="CW183" i="2" s="1"/>
  <c r="CU184" i="2"/>
  <c r="CW184" i="2" s="1"/>
  <c r="CU185" i="2"/>
  <c r="CW185" i="2" s="1"/>
  <c r="CU186" i="2"/>
  <c r="CW186" i="2" s="1"/>
  <c r="CU187" i="2"/>
  <c r="CW187" i="2" s="1"/>
  <c r="CU188" i="2"/>
  <c r="CW188" i="2" s="1"/>
  <c r="CU189" i="2"/>
  <c r="CW189" i="2" s="1"/>
  <c r="CU190" i="2"/>
  <c r="CW190" i="2" s="1"/>
  <c r="CU191" i="2"/>
  <c r="CW191" i="2" s="1"/>
  <c r="CU192" i="2"/>
  <c r="CW192" i="2" s="1"/>
  <c r="CU193" i="2"/>
  <c r="CW193" i="2" s="1"/>
  <c r="CU194" i="2"/>
  <c r="CW194" i="2" s="1"/>
  <c r="CU195" i="2"/>
  <c r="CW195" i="2" s="1"/>
  <c r="CU196" i="2"/>
  <c r="CW196" i="2" s="1"/>
  <c r="CU197" i="2"/>
  <c r="CW197" i="2" s="1"/>
  <c r="CU198" i="2"/>
  <c r="CW198" i="2" s="1"/>
  <c r="CU199" i="2"/>
  <c r="CW199" i="2" s="1"/>
  <c r="CU200" i="2"/>
  <c r="CW200" i="2" s="1"/>
  <c r="CU201" i="2"/>
  <c r="CW201" i="2" s="1"/>
  <c r="CU202" i="2"/>
  <c r="CW202" i="2" s="1"/>
  <c r="CU203" i="2"/>
  <c r="CW203" i="2" s="1"/>
  <c r="CU204" i="2"/>
  <c r="CW204" i="2" s="1"/>
  <c r="CU205" i="2"/>
  <c r="CW205" i="2" s="1"/>
  <c r="CU206" i="2"/>
  <c r="CW206" i="2" s="1"/>
  <c r="CU207" i="2"/>
  <c r="CW207" i="2" s="1"/>
  <c r="CU208" i="2"/>
  <c r="CW208" i="2" s="1"/>
  <c r="CU209" i="2"/>
  <c r="CW209" i="2" s="1"/>
  <c r="CU210" i="2"/>
  <c r="CW210" i="2" s="1"/>
  <c r="CU211" i="2"/>
  <c r="CW211" i="2" s="1"/>
  <c r="CU212" i="2"/>
  <c r="CW212" i="2" s="1"/>
  <c r="CU213" i="2"/>
  <c r="CW213" i="2" s="1"/>
  <c r="CU214" i="2"/>
  <c r="CW214" i="2" s="1"/>
  <c r="CU215" i="2"/>
  <c r="CW215" i="2" s="1"/>
  <c r="CU216" i="2"/>
  <c r="CW216" i="2" s="1"/>
  <c r="CU217" i="2"/>
  <c r="CW217" i="2" s="1"/>
  <c r="CU218" i="2"/>
  <c r="CW218" i="2" s="1"/>
  <c r="CU219" i="2"/>
  <c r="CW219" i="2" s="1"/>
  <c r="CU221" i="2"/>
  <c r="CW221" i="2" s="1"/>
  <c r="CU220" i="2"/>
  <c r="CW220" i="2" s="1"/>
  <c r="CU222" i="2"/>
  <c r="CW222" i="2" s="1"/>
  <c r="CU223" i="2"/>
  <c r="CW223" i="2" s="1"/>
  <c r="CU224" i="2"/>
  <c r="CW224" i="2" s="1"/>
  <c r="CU225" i="2"/>
  <c r="CW225" i="2" s="1"/>
  <c r="CU226" i="2"/>
  <c r="CW226" i="2" s="1"/>
  <c r="CU227" i="2"/>
  <c r="CW227" i="2" s="1"/>
  <c r="CU228" i="2"/>
  <c r="CW228" i="2" s="1"/>
  <c r="CU229" i="2"/>
  <c r="CW229" i="2" s="1"/>
  <c r="CU230" i="2"/>
  <c r="CW230" i="2" s="1"/>
  <c r="CU231" i="2"/>
  <c r="CW231" i="2" s="1"/>
  <c r="CU232" i="2"/>
  <c r="CW232" i="2" s="1"/>
  <c r="CU233" i="2"/>
  <c r="CW233" i="2" s="1"/>
  <c r="CU234" i="2"/>
  <c r="CW234" i="2" s="1"/>
  <c r="CU235" i="2"/>
  <c r="CW235" i="2" s="1"/>
  <c r="CU236" i="2"/>
  <c r="CW236" i="2" s="1"/>
  <c r="CU237" i="2"/>
  <c r="CW237" i="2" s="1"/>
  <c r="CU239" i="2"/>
  <c r="CW239" i="2" s="1"/>
  <c r="CU238" i="2"/>
  <c r="CW238" i="2" s="1"/>
  <c r="CU240" i="2"/>
  <c r="CW240" i="2" s="1"/>
  <c r="CU241" i="2"/>
  <c r="CW241" i="2" s="1"/>
  <c r="CU242" i="2"/>
  <c r="CW242" i="2" s="1"/>
  <c r="CU243" i="2"/>
  <c r="CW243" i="2" s="1"/>
  <c r="CU244" i="2"/>
  <c r="CW244" i="2" s="1"/>
  <c r="CU245" i="2"/>
  <c r="CW245" i="2" s="1"/>
  <c r="CU246" i="2"/>
  <c r="CW246" i="2" s="1"/>
  <c r="CU247" i="2"/>
  <c r="CW247" i="2" s="1"/>
  <c r="CU248" i="2"/>
  <c r="CW248" i="2" s="1"/>
  <c r="CU249" i="2"/>
  <c r="CW249" i="2" s="1"/>
  <c r="CU250" i="2"/>
  <c r="CW250" i="2" s="1"/>
  <c r="CU251" i="2"/>
  <c r="CW251" i="2" s="1"/>
  <c r="CU252" i="2"/>
  <c r="CW252" i="2" s="1"/>
  <c r="CU253" i="2"/>
  <c r="CW253" i="2" s="1"/>
  <c r="CU254" i="2"/>
  <c r="CW254" i="2" s="1"/>
  <c r="CU255" i="2"/>
  <c r="CW255" i="2" s="1"/>
  <c r="CU256" i="2"/>
  <c r="CW256" i="2" s="1"/>
  <c r="CU257" i="2"/>
  <c r="CW257" i="2" s="1"/>
  <c r="CU258" i="2"/>
  <c r="CW258" i="2" s="1"/>
  <c r="CU259" i="2"/>
  <c r="CW259" i="2" s="1"/>
  <c r="CU260" i="2"/>
  <c r="CW260" i="2" s="1"/>
  <c r="CU261" i="2"/>
  <c r="CW261" i="2" s="1"/>
  <c r="CU262" i="2"/>
  <c r="CW262" i="2" s="1"/>
  <c r="CU263" i="2"/>
  <c r="CW263" i="2" s="1"/>
  <c r="CU264" i="2"/>
  <c r="CW264" i="2" s="1"/>
  <c r="CU265" i="2"/>
  <c r="CW265" i="2" s="1"/>
  <c r="CU266" i="2"/>
  <c r="CW266" i="2" s="1"/>
  <c r="CU267" i="2"/>
  <c r="CW267" i="2" s="1"/>
  <c r="CU268" i="2"/>
  <c r="CW268" i="2" s="1"/>
  <c r="CU269" i="2"/>
  <c r="CW269" i="2" s="1"/>
  <c r="CU270" i="2"/>
  <c r="CW270" i="2" s="1"/>
  <c r="CU271" i="2"/>
  <c r="CW271" i="2" s="1"/>
  <c r="CU272" i="2"/>
  <c r="CW272" i="2" s="1"/>
  <c r="CU273" i="2"/>
  <c r="CW273" i="2" s="1"/>
  <c r="CU274" i="2"/>
  <c r="CW274" i="2" s="1"/>
  <c r="CU275" i="2"/>
  <c r="CW275" i="2" s="1"/>
  <c r="CU276" i="2"/>
  <c r="CW276" i="2" s="1"/>
  <c r="CU277" i="2"/>
  <c r="CW277" i="2" s="1"/>
  <c r="CU278" i="2"/>
  <c r="CW278" i="2" s="1"/>
  <c r="CU279" i="2"/>
  <c r="CW279" i="2" s="1"/>
  <c r="CU280" i="2"/>
  <c r="CW280" i="2" s="1"/>
  <c r="CU281" i="2"/>
  <c r="CW281" i="2" s="1"/>
  <c r="CU282" i="2"/>
  <c r="CW282" i="2" s="1"/>
  <c r="CU283" i="2"/>
  <c r="CW283" i="2" s="1"/>
  <c r="CU284" i="2"/>
  <c r="CW284" i="2" s="1"/>
  <c r="CU285" i="2"/>
  <c r="CW285" i="2" s="1"/>
  <c r="CU286" i="2"/>
  <c r="CW286" i="2" s="1"/>
  <c r="CU287" i="2"/>
  <c r="CW287" i="2" s="1"/>
  <c r="CU288" i="2"/>
  <c r="CW288" i="2" s="1"/>
  <c r="CU289" i="2"/>
  <c r="CW289" i="2" s="1"/>
  <c r="CU290" i="2"/>
  <c r="CW290" i="2" s="1"/>
  <c r="CU291" i="2"/>
  <c r="CW291" i="2" s="1"/>
  <c r="CU292" i="2"/>
  <c r="CW292" i="2" s="1"/>
  <c r="CU293" i="2"/>
  <c r="CW293" i="2" s="1"/>
  <c r="CU294" i="2"/>
  <c r="CW294" i="2" s="1"/>
  <c r="CU295" i="2"/>
  <c r="CW295" i="2" s="1"/>
  <c r="CU296" i="2"/>
  <c r="CW296" i="2" s="1"/>
  <c r="CU297" i="2"/>
  <c r="CW297" i="2" s="1"/>
  <c r="CU298" i="2"/>
  <c r="CW298" i="2" s="1"/>
  <c r="CU299" i="2"/>
  <c r="CW299" i="2" s="1"/>
  <c r="CU300" i="2"/>
  <c r="CW300" i="2" s="1"/>
  <c r="CU301" i="2"/>
  <c r="CW301" i="2" s="1"/>
  <c r="CU302" i="2"/>
  <c r="CW302" i="2" s="1"/>
  <c r="CU303" i="2"/>
  <c r="CW303" i="2" s="1"/>
  <c r="CU304" i="2"/>
  <c r="CW304" i="2" s="1"/>
  <c r="CU305" i="2"/>
  <c r="CW305" i="2" s="1"/>
  <c r="CU306" i="2"/>
  <c r="CW306" i="2" s="1"/>
  <c r="CU307" i="2"/>
  <c r="CW307" i="2" s="1"/>
  <c r="CU308" i="2"/>
  <c r="CW308" i="2" s="1"/>
  <c r="CU309" i="2"/>
  <c r="CW309" i="2" s="1"/>
  <c r="CU310" i="2"/>
  <c r="CW310" i="2" s="1"/>
  <c r="CU311" i="2"/>
  <c r="CW311" i="2" s="1"/>
  <c r="CU312" i="2"/>
  <c r="CW312" i="2" s="1"/>
  <c r="CU313" i="2"/>
  <c r="CW313" i="2" s="1"/>
  <c r="CU314" i="2"/>
  <c r="CW314" i="2" s="1"/>
  <c r="CU315" i="2"/>
  <c r="CW315" i="2" s="1"/>
  <c r="CU316" i="2"/>
  <c r="CW316" i="2" s="1"/>
  <c r="CU317" i="2"/>
  <c r="CW317" i="2" s="1"/>
  <c r="CU318" i="2"/>
  <c r="CW318" i="2" s="1"/>
  <c r="CU319" i="2"/>
  <c r="CW319" i="2" s="1"/>
  <c r="CU320" i="2"/>
  <c r="CW320" i="2" s="1"/>
  <c r="CU321" i="2"/>
  <c r="CW321" i="2" s="1"/>
  <c r="CU322" i="2"/>
  <c r="CW322" i="2" s="1"/>
  <c r="CU323" i="2"/>
  <c r="CW323" i="2" s="1"/>
  <c r="CU324" i="2"/>
  <c r="CW324" i="2" s="1"/>
  <c r="CU325" i="2"/>
  <c r="CW325" i="2" s="1"/>
  <c r="CU326" i="2"/>
  <c r="CW326" i="2" s="1"/>
  <c r="CU327" i="2"/>
  <c r="CW327" i="2" s="1"/>
  <c r="CU329" i="2"/>
  <c r="CW329" i="2" s="1"/>
  <c r="CU330" i="2"/>
  <c r="CW330" i="2" s="1"/>
  <c r="CU331" i="2"/>
  <c r="CW331" i="2" s="1"/>
  <c r="CU332" i="2"/>
  <c r="CW332" i="2" s="1"/>
  <c r="CU328" i="2"/>
  <c r="CW328" i="2" s="1"/>
  <c r="CU333" i="2"/>
  <c r="CW333" i="2" s="1"/>
  <c r="CU135" i="2"/>
  <c r="CW135" i="2" s="1"/>
  <c r="CU334" i="2"/>
  <c r="CW334" i="2" s="1"/>
  <c r="CU335" i="2"/>
  <c r="CW335" i="2" s="1"/>
  <c r="CU336" i="2"/>
  <c r="CW336" i="2" s="1"/>
  <c r="CU338" i="2"/>
  <c r="CW338" i="2" s="1"/>
  <c r="CU339" i="2"/>
  <c r="CW339" i="2" s="1"/>
  <c r="CU341" i="2"/>
  <c r="CW341" i="2" s="1"/>
  <c r="CU337" i="2"/>
  <c r="CW337" i="2" s="1"/>
  <c r="CU343" i="2"/>
  <c r="CW343" i="2" s="1"/>
  <c r="CU344" i="2"/>
  <c r="CW344" i="2" s="1"/>
  <c r="CU340" i="2"/>
  <c r="CW340" i="2" s="1"/>
  <c r="CU345" i="2"/>
  <c r="CW345" i="2" s="1"/>
  <c r="CU346" i="2"/>
  <c r="CW346" i="2" s="1"/>
  <c r="CU342" i="2"/>
  <c r="CW342" i="2" s="1"/>
  <c r="CU347" i="2"/>
  <c r="CW347" i="2" s="1"/>
  <c r="CU348" i="2"/>
  <c r="CW348" i="2" s="1"/>
  <c r="CU349" i="2"/>
  <c r="CW349" i="2" s="1"/>
  <c r="CU350" i="2"/>
  <c r="CW350" i="2" s="1"/>
  <c r="CU351" i="2"/>
  <c r="CW351" i="2" s="1"/>
  <c r="CU352" i="2"/>
  <c r="CW352" i="2" s="1"/>
  <c r="CU353" i="2"/>
  <c r="CW353" i="2" s="1"/>
  <c r="CU354" i="2"/>
  <c r="CW354" i="2" s="1"/>
  <c r="CU355" i="2"/>
  <c r="CW355" i="2" s="1"/>
  <c r="CU356" i="2"/>
  <c r="CW356" i="2" s="1"/>
  <c r="CU357" i="2"/>
  <c r="CW357" i="2" s="1"/>
  <c r="CU358" i="2"/>
  <c r="CW358" i="2" s="1"/>
  <c r="CU359" i="2"/>
  <c r="CW359" i="2" s="1"/>
  <c r="CU360" i="2"/>
  <c r="CW360" i="2" s="1"/>
  <c r="CU362" i="2"/>
  <c r="CW362" i="2" s="1"/>
  <c r="CU364" i="2"/>
  <c r="CW364" i="2" s="1"/>
  <c r="AQ363" i="2"/>
  <c r="AS363" i="2" s="1"/>
  <c r="AQ361" i="2"/>
  <c r="AS361" i="2" s="1"/>
  <c r="AQ365" i="2"/>
  <c r="AS365" i="2" s="1"/>
  <c r="BT366" i="2"/>
  <c r="BP366" i="2"/>
  <c r="BB366" i="2"/>
  <c r="BF366" i="2"/>
  <c r="BC365" i="2" a="1"/>
  <c r="BC365" i="2" s="1"/>
  <c r="AC365" i="2"/>
  <c r="AE365" i="2" s="1"/>
  <c r="AC358" i="2"/>
  <c r="AE358" i="2" s="1"/>
  <c r="AO366" i="2" a="1"/>
  <c r="AO366" i="2" s="1"/>
  <c r="AQ366" i="2" s="1"/>
  <c r="AS366" i="2" s="1"/>
  <c r="AQ67" i="2"/>
  <c r="AS67" i="2" s="1"/>
  <c r="AQ68" i="2"/>
  <c r="AS68" i="2" s="1"/>
  <c r="AQ69" i="2"/>
  <c r="AS69" i="2" s="1"/>
  <c r="AQ71" i="2"/>
  <c r="AS71" i="2" s="1"/>
  <c r="AQ70" i="2"/>
  <c r="AS70" i="2" s="1"/>
  <c r="AQ72" i="2"/>
  <c r="AS72" i="2" s="1"/>
  <c r="AQ74" i="2"/>
  <c r="AS74" i="2" s="1"/>
  <c r="AQ73" i="2"/>
  <c r="AS73" i="2" s="1"/>
  <c r="AQ76" i="2"/>
  <c r="AS76" i="2" s="1"/>
  <c r="AQ75" i="2"/>
  <c r="AS75" i="2" s="1"/>
  <c r="AQ77" i="2"/>
  <c r="AS77" i="2" s="1"/>
  <c r="AQ78" i="2"/>
  <c r="AS78" i="2" s="1"/>
  <c r="AQ79" i="2"/>
  <c r="AS79" i="2" s="1"/>
  <c r="AQ81" i="2"/>
  <c r="AS81" i="2" s="1"/>
  <c r="AQ80" i="2"/>
  <c r="AS80" i="2" s="1"/>
  <c r="AQ82" i="2"/>
  <c r="AS82" i="2" s="1"/>
  <c r="AQ83" i="2"/>
  <c r="AS83" i="2" s="1"/>
  <c r="AQ84" i="2"/>
  <c r="AS84" i="2" s="1"/>
  <c r="AQ85" i="2"/>
  <c r="AS85" i="2" s="1"/>
  <c r="AQ86" i="2"/>
  <c r="AS86" i="2" s="1"/>
  <c r="AQ87" i="2"/>
  <c r="AS87" i="2" s="1"/>
  <c r="AQ88" i="2"/>
  <c r="AS88" i="2" s="1"/>
  <c r="AQ89" i="2"/>
  <c r="AS89" i="2" s="1"/>
  <c r="AQ90" i="2"/>
  <c r="AS90" i="2" s="1"/>
  <c r="AQ93" i="2"/>
  <c r="AS93" i="2" s="1"/>
  <c r="AQ91" i="2"/>
  <c r="AS91" i="2" s="1"/>
  <c r="AQ92" i="2"/>
  <c r="AS92" i="2" s="1"/>
  <c r="AQ94" i="2"/>
  <c r="AS94" i="2" s="1"/>
  <c r="AQ95" i="2"/>
  <c r="AS95" i="2" s="1"/>
  <c r="AQ97" i="2"/>
  <c r="AS97" i="2" s="1"/>
  <c r="AQ96" i="2"/>
  <c r="AS96" i="2" s="1"/>
  <c r="AQ98" i="2"/>
  <c r="AS98" i="2" s="1"/>
  <c r="AQ99" i="2"/>
  <c r="AS99" i="2" s="1"/>
  <c r="AQ100" i="2"/>
  <c r="AS100" i="2" s="1"/>
  <c r="AQ102" i="2"/>
  <c r="AS102" i="2" s="1"/>
  <c r="AQ101" i="2"/>
  <c r="AS101" i="2" s="1"/>
  <c r="AQ103" i="2"/>
  <c r="AS103" i="2" s="1"/>
  <c r="AQ106" i="2"/>
  <c r="AS106" i="2" s="1"/>
  <c r="AQ105" i="2"/>
  <c r="AS105" i="2" s="1"/>
  <c r="AQ104" i="2"/>
  <c r="AS104" i="2" s="1"/>
  <c r="AQ108" i="2"/>
  <c r="AS108" i="2" s="1"/>
  <c r="AQ109" i="2"/>
  <c r="AS109" i="2" s="1"/>
  <c r="AQ107" i="2"/>
  <c r="AS107" i="2" s="1"/>
  <c r="AQ110" i="2"/>
  <c r="AS110" i="2" s="1"/>
  <c r="AQ111" i="2"/>
  <c r="AS111" i="2" s="1"/>
  <c r="AQ112" i="2"/>
  <c r="AS112" i="2" s="1"/>
  <c r="AQ114" i="2"/>
  <c r="AS114" i="2" s="1"/>
  <c r="AQ115" i="2"/>
  <c r="AS115" i="2" s="1"/>
  <c r="AQ113" i="2"/>
  <c r="AS113" i="2" s="1"/>
  <c r="AQ116" i="2"/>
  <c r="AS116" i="2" s="1"/>
  <c r="AQ117" i="2"/>
  <c r="AS117" i="2" s="1"/>
  <c r="AQ118" i="2"/>
  <c r="AS118" i="2" s="1"/>
  <c r="AQ119" i="2"/>
  <c r="AS119" i="2" s="1"/>
  <c r="AQ120" i="2"/>
  <c r="AS120" i="2" s="1"/>
  <c r="AQ121" i="2"/>
  <c r="AS121" i="2" s="1"/>
  <c r="AQ122" i="2"/>
  <c r="AS122" i="2" s="1"/>
  <c r="AQ124" i="2"/>
  <c r="AS124" i="2" s="1"/>
  <c r="AQ123" i="2"/>
  <c r="AS123" i="2" s="1"/>
  <c r="AQ125" i="2"/>
  <c r="AS125" i="2" s="1"/>
  <c r="AQ128" i="2"/>
  <c r="AS128" i="2" s="1"/>
  <c r="AQ127" i="2"/>
  <c r="AS127" i="2" s="1"/>
  <c r="AQ126" i="2"/>
  <c r="AS126" i="2" s="1"/>
  <c r="AQ129" i="2"/>
  <c r="AS129" i="2" s="1"/>
  <c r="AQ130" i="2"/>
  <c r="AS130" i="2" s="1"/>
  <c r="AQ131" i="2"/>
  <c r="AS131" i="2" s="1"/>
  <c r="AQ132" i="2"/>
  <c r="AS132" i="2" s="1"/>
  <c r="AQ134" i="2"/>
  <c r="AS134" i="2" s="1"/>
  <c r="AQ133" i="2"/>
  <c r="AS133" i="2" s="1"/>
  <c r="AQ135" i="2"/>
  <c r="AS135" i="2" s="1"/>
  <c r="AQ137" i="2"/>
  <c r="AS137" i="2" s="1"/>
  <c r="AQ136" i="2"/>
  <c r="AS136" i="2" s="1"/>
  <c r="AQ138" i="2"/>
  <c r="AS138" i="2" s="1"/>
  <c r="AQ139" i="2"/>
  <c r="AS139" i="2" s="1"/>
  <c r="AQ140" i="2"/>
  <c r="AS140" i="2" s="1"/>
  <c r="AQ142" i="2"/>
  <c r="AS142" i="2" s="1"/>
  <c r="AQ141" i="2"/>
  <c r="AS141" i="2" s="1"/>
  <c r="AQ144" i="2"/>
  <c r="AS144" i="2" s="1"/>
  <c r="AQ143" i="2"/>
  <c r="AS143" i="2" s="1"/>
  <c r="AQ146" i="2"/>
  <c r="AS146" i="2" s="1"/>
  <c r="AQ145" i="2"/>
  <c r="AS145" i="2" s="1"/>
  <c r="AQ147" i="2"/>
  <c r="AS147" i="2" s="1"/>
  <c r="AQ149" i="2"/>
  <c r="AS149" i="2" s="1"/>
  <c r="AQ148" i="2"/>
  <c r="AS148" i="2" s="1"/>
  <c r="AQ151" i="2"/>
  <c r="AS151" i="2" s="1"/>
  <c r="AQ150" i="2"/>
  <c r="AS150" i="2" s="1"/>
  <c r="AQ153" i="2"/>
  <c r="AS153" i="2" s="1"/>
  <c r="AQ154" i="2"/>
  <c r="AS154" i="2" s="1"/>
  <c r="AQ152" i="2"/>
  <c r="AS152" i="2" s="1"/>
  <c r="AQ155" i="2"/>
  <c r="AS155" i="2" s="1"/>
  <c r="AQ157" i="2"/>
  <c r="AS157" i="2" s="1"/>
  <c r="AQ156" i="2"/>
  <c r="AS156" i="2" s="1"/>
  <c r="AQ159" i="2"/>
  <c r="AS159" i="2" s="1"/>
  <c r="AQ158" i="2"/>
  <c r="AS158" i="2" s="1"/>
  <c r="AQ162" i="2"/>
  <c r="AS162" i="2" s="1"/>
  <c r="AQ160" i="2"/>
  <c r="AS160" i="2" s="1"/>
  <c r="AQ163" i="2"/>
  <c r="AS163" i="2" s="1"/>
  <c r="AQ161" i="2"/>
  <c r="AS161" i="2" s="1"/>
  <c r="AQ165" i="2"/>
  <c r="AS165" i="2" s="1"/>
  <c r="AQ166" i="2"/>
  <c r="AS166" i="2" s="1"/>
  <c r="AQ164" i="2"/>
  <c r="AS164" i="2" s="1"/>
  <c r="AQ167" i="2"/>
  <c r="AS167" i="2" s="1"/>
  <c r="AQ168" i="2"/>
  <c r="AS168" i="2" s="1"/>
  <c r="AQ171" i="2"/>
  <c r="AS171" i="2" s="1"/>
  <c r="AQ169" i="2"/>
  <c r="AS169" i="2" s="1"/>
  <c r="AQ172" i="2"/>
  <c r="AS172" i="2" s="1"/>
  <c r="AQ170" i="2"/>
  <c r="AS170" i="2" s="1"/>
  <c r="AQ173" i="2"/>
  <c r="AS173" i="2" s="1"/>
  <c r="AQ174" i="2"/>
  <c r="AS174" i="2" s="1"/>
  <c r="AQ175" i="2"/>
  <c r="AS175" i="2" s="1"/>
  <c r="AQ176" i="2"/>
  <c r="AS176" i="2" s="1"/>
  <c r="AQ177" i="2"/>
  <c r="AS177" i="2" s="1"/>
  <c r="AQ178" i="2"/>
  <c r="AS178" i="2" s="1"/>
  <c r="AQ180" i="2"/>
  <c r="AS180" i="2" s="1"/>
  <c r="AQ179" i="2"/>
  <c r="AS179" i="2" s="1"/>
  <c r="AQ182" i="2"/>
  <c r="AS182" i="2" s="1"/>
  <c r="AQ181" i="2"/>
  <c r="AS181" i="2" s="1"/>
  <c r="AQ183" i="2"/>
  <c r="AS183" i="2" s="1"/>
  <c r="AQ184" i="2"/>
  <c r="AS184" i="2" s="1"/>
  <c r="AQ186" i="2"/>
  <c r="AS186" i="2" s="1"/>
  <c r="AQ185" i="2"/>
  <c r="AS185" i="2" s="1"/>
  <c r="AQ188" i="2"/>
  <c r="AS188" i="2" s="1"/>
  <c r="AQ187" i="2"/>
  <c r="AS187" i="2" s="1"/>
  <c r="AQ190" i="2"/>
  <c r="AS190" i="2" s="1"/>
  <c r="AQ189" i="2"/>
  <c r="AS189" i="2" s="1"/>
  <c r="AQ191" i="2"/>
  <c r="AS191" i="2" s="1"/>
  <c r="AQ192" i="2"/>
  <c r="AS192" i="2" s="1"/>
  <c r="AQ194" i="2"/>
  <c r="AS194" i="2" s="1"/>
  <c r="AQ193" i="2"/>
  <c r="AS193" i="2" s="1"/>
  <c r="AQ196" i="2"/>
  <c r="AS196" i="2" s="1"/>
  <c r="AQ197" i="2"/>
  <c r="AS197" i="2" s="1"/>
  <c r="AQ195" i="2"/>
  <c r="AS195" i="2" s="1"/>
  <c r="AQ198" i="2"/>
  <c r="AS198" i="2" s="1"/>
  <c r="AQ199" i="2"/>
  <c r="AS199" i="2" s="1"/>
  <c r="AQ201" i="2"/>
  <c r="AS201" i="2" s="1"/>
  <c r="AQ200" i="2"/>
  <c r="AS200" i="2" s="1"/>
  <c r="AQ202" i="2"/>
  <c r="AS202" i="2" s="1"/>
  <c r="AQ203" i="2"/>
  <c r="AS203" i="2" s="1"/>
  <c r="AQ205" i="2"/>
  <c r="AS205" i="2" s="1"/>
  <c r="AQ204" i="2"/>
  <c r="AS204" i="2" s="1"/>
  <c r="AQ206" i="2"/>
  <c r="AS206" i="2" s="1"/>
  <c r="AQ207" i="2"/>
  <c r="AS207" i="2" s="1"/>
  <c r="AQ209" i="2"/>
  <c r="AS209" i="2" s="1"/>
  <c r="AQ210" i="2"/>
  <c r="AS210" i="2" s="1"/>
  <c r="AQ208" i="2"/>
  <c r="AS208" i="2" s="1"/>
  <c r="AQ211" i="2"/>
  <c r="AS211" i="2" s="1"/>
  <c r="AQ212" i="2"/>
  <c r="AS212" i="2" s="1"/>
  <c r="AQ213" i="2"/>
  <c r="AS213" i="2" s="1"/>
  <c r="AQ214" i="2"/>
  <c r="AS214" i="2" s="1"/>
  <c r="AQ215" i="2"/>
  <c r="AS215" i="2" s="1"/>
  <c r="AQ218" i="2"/>
  <c r="AS218" i="2" s="1"/>
  <c r="AQ217" i="2"/>
  <c r="AS217" i="2" s="1"/>
  <c r="AQ216" i="2"/>
  <c r="AS216" i="2" s="1"/>
  <c r="AQ219" i="2"/>
  <c r="AS219" i="2" s="1"/>
  <c r="AQ220" i="2"/>
  <c r="AS220" i="2" s="1"/>
  <c r="AQ221" i="2"/>
  <c r="AS221" i="2" s="1"/>
  <c r="AQ223" i="2"/>
  <c r="AS223" i="2" s="1"/>
  <c r="AQ222" i="2"/>
  <c r="AS222" i="2" s="1"/>
  <c r="AQ224" i="2"/>
  <c r="AS224" i="2" s="1"/>
  <c r="AQ225" i="2"/>
  <c r="AS225" i="2" s="1"/>
  <c r="AQ226" i="2"/>
  <c r="AS226" i="2" s="1"/>
  <c r="AQ227" i="2"/>
  <c r="AS227" i="2" s="1"/>
  <c r="AQ229" i="2"/>
  <c r="AS229" i="2" s="1"/>
  <c r="AQ228" i="2"/>
  <c r="AS228" i="2" s="1"/>
  <c r="AQ230" i="2"/>
  <c r="AS230" i="2" s="1"/>
  <c r="AQ231" i="2"/>
  <c r="AS231" i="2" s="1"/>
  <c r="AQ233" i="2"/>
  <c r="AS233" i="2" s="1"/>
  <c r="AQ232" i="2"/>
  <c r="AS232" i="2" s="1"/>
  <c r="AQ234" i="2"/>
  <c r="AS234" i="2" s="1"/>
  <c r="AQ235" i="2"/>
  <c r="AS235" i="2" s="1"/>
  <c r="AQ237" i="2"/>
  <c r="AS237" i="2" s="1"/>
  <c r="AQ236" i="2"/>
  <c r="AS236" i="2" s="1"/>
  <c r="AQ239" i="2"/>
  <c r="AS239" i="2" s="1"/>
  <c r="AQ238" i="2"/>
  <c r="AS238" i="2" s="1"/>
  <c r="AQ240" i="2"/>
  <c r="AS240" i="2" s="1"/>
  <c r="AQ241" i="2"/>
  <c r="AS241" i="2" s="1"/>
  <c r="AQ243" i="2"/>
  <c r="AS243" i="2" s="1"/>
  <c r="AQ242" i="2"/>
  <c r="AS242" i="2" s="1"/>
  <c r="AQ244" i="2"/>
  <c r="AS244" i="2" s="1"/>
  <c r="AQ245" i="2"/>
  <c r="AS245" i="2" s="1"/>
  <c r="AQ247" i="2"/>
  <c r="AS247" i="2" s="1"/>
  <c r="AQ246" i="2"/>
  <c r="AS246" i="2" s="1"/>
  <c r="AQ249" i="2"/>
  <c r="AS249" i="2" s="1"/>
  <c r="AQ250" i="2"/>
  <c r="AS250" i="2" s="1"/>
  <c r="AQ248" i="2"/>
  <c r="AS248" i="2" s="1"/>
  <c r="AQ251" i="2"/>
  <c r="AS251" i="2" s="1"/>
  <c r="AQ252" i="2"/>
  <c r="AS252" i="2" s="1"/>
  <c r="AQ253" i="2"/>
  <c r="AS253" i="2" s="1"/>
  <c r="AQ254" i="2"/>
  <c r="AS254" i="2" s="1"/>
  <c r="AQ255" i="2"/>
  <c r="AS255" i="2" s="1"/>
  <c r="AQ256" i="2"/>
  <c r="AS256" i="2" s="1"/>
  <c r="AQ258" i="2"/>
  <c r="AS258" i="2" s="1"/>
  <c r="AQ257" i="2"/>
  <c r="AS257" i="2" s="1"/>
  <c r="AQ259" i="2"/>
  <c r="AS259" i="2" s="1"/>
  <c r="AQ260" i="2"/>
  <c r="AS260" i="2" s="1"/>
  <c r="AQ262" i="2"/>
  <c r="AS262" i="2" s="1"/>
  <c r="AQ263" i="2"/>
  <c r="AS263" i="2" s="1"/>
  <c r="AQ261" i="2"/>
  <c r="AS261" i="2" s="1"/>
  <c r="AQ264" i="2"/>
  <c r="AS264" i="2" s="1"/>
  <c r="AQ266" i="2"/>
  <c r="AS266" i="2" s="1"/>
  <c r="AQ265" i="2"/>
  <c r="AS265" i="2" s="1"/>
  <c r="AQ267" i="2"/>
  <c r="AS267" i="2" s="1"/>
  <c r="AQ269" i="2"/>
  <c r="AS269" i="2" s="1"/>
  <c r="AQ268" i="2"/>
  <c r="AS268" i="2" s="1"/>
  <c r="AQ270" i="2"/>
  <c r="AS270" i="2" s="1"/>
  <c r="AQ271" i="2"/>
  <c r="AS271" i="2" s="1"/>
  <c r="AQ273" i="2"/>
  <c r="AS273" i="2" s="1"/>
  <c r="AQ272" i="2"/>
  <c r="AS272" i="2" s="1"/>
  <c r="AQ274" i="2"/>
  <c r="AS274" i="2" s="1"/>
  <c r="AQ275" i="2"/>
  <c r="AS275" i="2" s="1"/>
  <c r="AQ276" i="2"/>
  <c r="AS276" i="2" s="1"/>
  <c r="AQ279" i="2"/>
  <c r="AS279" i="2" s="1"/>
  <c r="AQ280" i="2"/>
  <c r="AS280" i="2" s="1"/>
  <c r="AQ278" i="2"/>
  <c r="AS278" i="2" s="1"/>
  <c r="AQ277" i="2"/>
  <c r="AS277" i="2" s="1"/>
  <c r="AQ281" i="2"/>
  <c r="AS281" i="2" s="1"/>
  <c r="AQ282" i="2"/>
  <c r="AS282" i="2" s="1"/>
  <c r="AQ283" i="2"/>
  <c r="AS283" i="2" s="1"/>
  <c r="AQ284" i="2"/>
  <c r="AS284" i="2" s="1"/>
  <c r="AQ285" i="2"/>
  <c r="AS285" i="2" s="1"/>
  <c r="AQ287" i="2"/>
  <c r="AS287" i="2" s="1"/>
  <c r="AQ286" i="2"/>
  <c r="AS286" i="2" s="1"/>
  <c r="AQ289" i="2"/>
  <c r="AS289" i="2" s="1"/>
  <c r="AQ290" i="2"/>
  <c r="AS290" i="2" s="1"/>
  <c r="AQ291" i="2"/>
  <c r="AS291" i="2" s="1"/>
  <c r="AQ288" i="2"/>
  <c r="AS288" i="2" s="1"/>
  <c r="AQ292" i="2"/>
  <c r="AS292" i="2" s="1"/>
  <c r="AQ293" i="2"/>
  <c r="AS293" i="2" s="1"/>
  <c r="AQ294" i="2"/>
  <c r="AS294" i="2" s="1"/>
  <c r="AQ296" i="2"/>
  <c r="AS296" i="2" s="1"/>
  <c r="AQ295" i="2"/>
  <c r="AS295" i="2" s="1"/>
  <c r="AQ298" i="2"/>
  <c r="AS298" i="2" s="1"/>
  <c r="AQ299" i="2"/>
  <c r="AS299" i="2" s="1"/>
  <c r="AQ297" i="2"/>
  <c r="AS297" i="2" s="1"/>
  <c r="AQ300" i="2"/>
  <c r="AS300" i="2" s="1"/>
  <c r="AQ301" i="2"/>
  <c r="AS301" i="2" s="1"/>
  <c r="AQ302" i="2"/>
  <c r="AS302" i="2" s="1"/>
  <c r="AQ303" i="2"/>
  <c r="AS303" i="2" s="1"/>
  <c r="AQ306" i="2"/>
  <c r="AS306" i="2" s="1"/>
  <c r="AQ305" i="2"/>
  <c r="AS305" i="2" s="1"/>
  <c r="AQ304" i="2"/>
  <c r="AS304" i="2" s="1"/>
  <c r="AQ308" i="2"/>
  <c r="AS308" i="2" s="1"/>
  <c r="AQ307" i="2"/>
  <c r="AS307" i="2" s="1"/>
  <c r="AQ309" i="2"/>
  <c r="AS309" i="2" s="1"/>
  <c r="AQ310" i="2"/>
  <c r="AS310" i="2" s="1"/>
  <c r="AQ311" i="2"/>
  <c r="AS311" i="2" s="1"/>
  <c r="AQ312" i="2"/>
  <c r="AS312" i="2" s="1"/>
  <c r="AQ313" i="2"/>
  <c r="AS313" i="2" s="1"/>
  <c r="AQ315" i="2"/>
  <c r="AS315" i="2" s="1"/>
  <c r="AQ314" i="2"/>
  <c r="AS314" i="2" s="1"/>
  <c r="AQ317" i="2"/>
  <c r="AS317" i="2" s="1"/>
  <c r="AQ316" i="2"/>
  <c r="AS316" i="2" s="1"/>
  <c r="AQ319" i="2"/>
  <c r="AS319" i="2" s="1"/>
  <c r="AQ318" i="2"/>
  <c r="AS318" i="2" s="1"/>
  <c r="AQ321" i="2"/>
  <c r="AS321" i="2" s="1"/>
  <c r="AQ320" i="2"/>
  <c r="AS320" i="2" s="1"/>
  <c r="AQ323" i="2"/>
  <c r="AS323" i="2" s="1"/>
  <c r="AQ322" i="2"/>
  <c r="AS322" i="2" s="1"/>
  <c r="AQ324" i="2"/>
  <c r="AS324" i="2" s="1"/>
  <c r="AQ325" i="2"/>
  <c r="AS325" i="2" s="1"/>
  <c r="AQ327" i="2"/>
  <c r="AS327" i="2" s="1"/>
  <c r="AQ326" i="2"/>
  <c r="AS326" i="2" s="1"/>
  <c r="AQ329" i="2"/>
  <c r="AS329" i="2" s="1"/>
  <c r="AQ328" i="2"/>
  <c r="AS328" i="2" s="1"/>
  <c r="AQ332" i="2"/>
  <c r="AS332" i="2" s="1"/>
  <c r="AQ330" i="2"/>
  <c r="AS330" i="2" s="1"/>
  <c r="AQ333" i="2"/>
  <c r="AS333" i="2" s="1"/>
  <c r="AQ331" i="2"/>
  <c r="AS331" i="2" s="1"/>
  <c r="AQ334" i="2"/>
  <c r="AS334" i="2" s="1"/>
  <c r="AQ335" i="2"/>
  <c r="AS335" i="2" s="1"/>
  <c r="AQ337" i="2"/>
  <c r="AS337" i="2" s="1"/>
  <c r="AQ336" i="2"/>
  <c r="AS336" i="2" s="1"/>
  <c r="AQ338" i="2"/>
  <c r="AS338" i="2" s="1"/>
  <c r="AQ339" i="2"/>
  <c r="AS339" i="2" s="1"/>
  <c r="AQ340" i="2"/>
  <c r="AS340" i="2" s="1"/>
  <c r="AQ341" i="2"/>
  <c r="AS341" i="2" s="1"/>
  <c r="AQ342" i="2"/>
  <c r="AS342" i="2" s="1"/>
  <c r="AQ345" i="2"/>
  <c r="AS345" i="2" s="1"/>
  <c r="AQ343" i="2"/>
  <c r="AS343" i="2" s="1"/>
  <c r="AQ344" i="2"/>
  <c r="AS344" i="2" s="1"/>
  <c r="AQ346" i="2"/>
  <c r="AS346" i="2" s="1"/>
  <c r="AQ347" i="2"/>
  <c r="AS347" i="2" s="1"/>
  <c r="AQ348" i="2"/>
  <c r="AS348" i="2" s="1"/>
  <c r="AQ349" i="2"/>
  <c r="AS349" i="2" s="1"/>
  <c r="AQ350" i="2"/>
  <c r="AS350" i="2" s="1"/>
  <c r="AQ351" i="2"/>
  <c r="AS351" i="2" s="1"/>
  <c r="AQ352" i="2"/>
  <c r="AS352" i="2" s="1"/>
  <c r="AQ354" i="2"/>
  <c r="AS354" i="2" s="1"/>
  <c r="AQ353" i="2"/>
  <c r="AS353" i="2" s="1"/>
  <c r="AQ356" i="2"/>
  <c r="AS356" i="2" s="1"/>
  <c r="AQ355" i="2"/>
  <c r="AS355" i="2" s="1"/>
  <c r="AQ359" i="2"/>
  <c r="AS359" i="2" s="1"/>
  <c r="AQ357" i="2"/>
  <c r="AS357" i="2" s="1"/>
  <c r="AQ360" i="2"/>
  <c r="AS360" i="2" s="1"/>
  <c r="AQ358" i="2"/>
  <c r="AS358" i="2" s="1"/>
  <c r="AQ362" i="2"/>
  <c r="AS362" i="2" s="1"/>
  <c r="AA366" i="2" a="1"/>
  <c r="AA366" i="2" s="1"/>
  <c r="AC366" i="2" s="1"/>
  <c r="AE366" i="2" s="1"/>
  <c r="AC67" i="2"/>
  <c r="AE67" i="2" s="1"/>
  <c r="AC68" i="2"/>
  <c r="AE68" i="2" s="1"/>
  <c r="AC70" i="2"/>
  <c r="AE70" i="2" s="1"/>
  <c r="AC69" i="2"/>
  <c r="AE69" i="2" s="1"/>
  <c r="AC74" i="2"/>
  <c r="AE74" i="2" s="1"/>
  <c r="AC73" i="2"/>
  <c r="AE73" i="2" s="1"/>
  <c r="AC76" i="2"/>
  <c r="AE76" i="2" s="1"/>
  <c r="AC72" i="2"/>
  <c r="AE72" i="2" s="1"/>
  <c r="AC75" i="2"/>
  <c r="AE75" i="2" s="1"/>
  <c r="AC71" i="2"/>
  <c r="AE71" i="2" s="1"/>
  <c r="AC78" i="2"/>
  <c r="AE78" i="2" s="1"/>
  <c r="AC79" i="2"/>
  <c r="AE79" i="2" s="1"/>
  <c r="AC80" i="2"/>
  <c r="AE80" i="2" s="1"/>
  <c r="AC83" i="2"/>
  <c r="AE83" i="2" s="1"/>
  <c r="AC81" i="2"/>
  <c r="AE81" i="2" s="1"/>
  <c r="AC77" i="2"/>
  <c r="AE77" i="2" s="1"/>
  <c r="AC84" i="2"/>
  <c r="AE84" i="2" s="1"/>
  <c r="AC82" i="2"/>
  <c r="AE82" i="2" s="1"/>
  <c r="AC86" i="2"/>
  <c r="AE86" i="2" s="1"/>
  <c r="AC85" i="2"/>
  <c r="AE85" i="2" s="1"/>
  <c r="AC88" i="2"/>
  <c r="AE88" i="2" s="1"/>
  <c r="AC89" i="2"/>
  <c r="AE89" i="2" s="1"/>
  <c r="AC92" i="2"/>
  <c r="AE92" i="2" s="1"/>
  <c r="AC91" i="2"/>
  <c r="AE91" i="2" s="1"/>
  <c r="AC93" i="2"/>
  <c r="AE93" i="2" s="1"/>
  <c r="AC87" i="2"/>
  <c r="AE87" i="2" s="1"/>
  <c r="AC90" i="2"/>
  <c r="AE90" i="2" s="1"/>
  <c r="AC95" i="2"/>
  <c r="AE95" i="2" s="1"/>
  <c r="AC94" i="2"/>
  <c r="AE94" i="2" s="1"/>
  <c r="AC97" i="2"/>
  <c r="AE97" i="2" s="1"/>
  <c r="AC98" i="2"/>
  <c r="AE98" i="2" s="1"/>
  <c r="AC96" i="2"/>
  <c r="AE96" i="2" s="1"/>
  <c r="AC100" i="2"/>
  <c r="AE100" i="2" s="1"/>
  <c r="AC103" i="2"/>
  <c r="AE103" i="2" s="1"/>
  <c r="AC101" i="2"/>
  <c r="AE101" i="2" s="1"/>
  <c r="AC99" i="2"/>
  <c r="AE99" i="2" s="1"/>
  <c r="AC102" i="2"/>
  <c r="AE102" i="2" s="1"/>
  <c r="AC104" i="2"/>
  <c r="AE104" i="2" s="1"/>
  <c r="AC105" i="2"/>
  <c r="AE105" i="2" s="1"/>
  <c r="AC109" i="2"/>
  <c r="AE109" i="2" s="1"/>
  <c r="AC106" i="2"/>
  <c r="AE106" i="2" s="1"/>
  <c r="AC107" i="2"/>
  <c r="AE107" i="2" s="1"/>
  <c r="AC112" i="2"/>
  <c r="AE112" i="2" s="1"/>
  <c r="AC108" i="2"/>
  <c r="AE108" i="2" s="1"/>
  <c r="AC111" i="2"/>
  <c r="AE111" i="2" s="1"/>
  <c r="AC113" i="2"/>
  <c r="AE113" i="2" s="1"/>
  <c r="AC115" i="2"/>
  <c r="AE115" i="2" s="1"/>
  <c r="AC114" i="2"/>
  <c r="AE114" i="2" s="1"/>
  <c r="AC110" i="2"/>
  <c r="AE110" i="2" s="1"/>
  <c r="AC116" i="2"/>
  <c r="AE116" i="2" s="1"/>
  <c r="AC117" i="2"/>
  <c r="AE117" i="2" s="1"/>
  <c r="AC119" i="2"/>
  <c r="AE119" i="2" s="1"/>
  <c r="AC121" i="2"/>
  <c r="AE121" i="2" s="1"/>
  <c r="AC118" i="2"/>
  <c r="AE118" i="2" s="1"/>
  <c r="AC120" i="2"/>
  <c r="AE120" i="2" s="1"/>
  <c r="AC122" i="2"/>
  <c r="AE122" i="2" s="1"/>
  <c r="AC124" i="2"/>
  <c r="AE124" i="2" s="1"/>
  <c r="AC123" i="2"/>
  <c r="AE123" i="2" s="1"/>
  <c r="AC126" i="2"/>
  <c r="AE126" i="2" s="1"/>
  <c r="AC125" i="2"/>
  <c r="AE125" i="2" s="1"/>
  <c r="AC128" i="2"/>
  <c r="AE128" i="2" s="1"/>
  <c r="AC127" i="2"/>
  <c r="AE127" i="2" s="1"/>
  <c r="AC129" i="2"/>
  <c r="AE129" i="2" s="1"/>
  <c r="AC130" i="2"/>
  <c r="AE130" i="2" s="1"/>
  <c r="AC134" i="2"/>
  <c r="AE134" i="2" s="1"/>
  <c r="AC132" i="2"/>
  <c r="AE132" i="2" s="1"/>
  <c r="AC135" i="2"/>
  <c r="AE135" i="2" s="1"/>
  <c r="AC131" i="2"/>
  <c r="AE131" i="2" s="1"/>
  <c r="AC137" i="2"/>
  <c r="AE137" i="2" s="1"/>
  <c r="AC133" i="2"/>
  <c r="AE133" i="2" s="1"/>
  <c r="AC136" i="2"/>
  <c r="AE136" i="2" s="1"/>
  <c r="AC140" i="2"/>
  <c r="AE140" i="2" s="1"/>
  <c r="AC138" i="2"/>
  <c r="AE138" i="2" s="1"/>
  <c r="AC139" i="2"/>
  <c r="AE139" i="2" s="1"/>
  <c r="AC141" i="2"/>
  <c r="AE141" i="2" s="1"/>
  <c r="AC143" i="2"/>
  <c r="AE143" i="2" s="1"/>
  <c r="AC146" i="2"/>
  <c r="AE146" i="2" s="1"/>
  <c r="AC145" i="2"/>
  <c r="AE145" i="2" s="1"/>
  <c r="AC142" i="2"/>
  <c r="AE142" i="2" s="1"/>
  <c r="AC148" i="2"/>
  <c r="AE148" i="2" s="1"/>
  <c r="AC144" i="2"/>
  <c r="AE144" i="2" s="1"/>
  <c r="AC147" i="2"/>
  <c r="AE147" i="2" s="1"/>
  <c r="AC149" i="2"/>
  <c r="AE149" i="2" s="1"/>
  <c r="AC152" i="2"/>
  <c r="AE152" i="2" s="1"/>
  <c r="AC151" i="2"/>
  <c r="AE151" i="2" s="1"/>
  <c r="AC150" i="2"/>
  <c r="AE150" i="2" s="1"/>
  <c r="AC154" i="2"/>
  <c r="AE154" i="2" s="1"/>
  <c r="AC156" i="2"/>
  <c r="AE156" i="2" s="1"/>
  <c r="AC155" i="2"/>
  <c r="AE155" i="2" s="1"/>
  <c r="AC153" i="2"/>
  <c r="AE153" i="2" s="1"/>
  <c r="AC159" i="2"/>
  <c r="AE159" i="2" s="1"/>
  <c r="AC157" i="2"/>
  <c r="AE157" i="2" s="1"/>
  <c r="AC158" i="2"/>
  <c r="AE158" i="2" s="1"/>
  <c r="AC162" i="2"/>
  <c r="AE162" i="2" s="1"/>
  <c r="AC163" i="2"/>
  <c r="AE163" i="2" s="1"/>
  <c r="AC160" i="2"/>
  <c r="AE160" i="2" s="1"/>
  <c r="AC164" i="2"/>
  <c r="AE164" i="2" s="1"/>
  <c r="AC161" i="2"/>
  <c r="AE161" i="2" s="1"/>
  <c r="AC165" i="2"/>
  <c r="AE165" i="2" s="1"/>
  <c r="AC166" i="2"/>
  <c r="AE166" i="2" s="1"/>
  <c r="AC167" i="2"/>
  <c r="AE167" i="2" s="1"/>
  <c r="AC168" i="2"/>
  <c r="AE168" i="2" s="1"/>
  <c r="AC169" i="2"/>
  <c r="AE169" i="2" s="1"/>
  <c r="AC170" i="2"/>
  <c r="AE170" i="2" s="1"/>
  <c r="AC171" i="2"/>
  <c r="AE171" i="2" s="1"/>
  <c r="AC172" i="2"/>
  <c r="AE172" i="2" s="1"/>
  <c r="AC173" i="2"/>
  <c r="AE173" i="2" s="1"/>
  <c r="AC174" i="2"/>
  <c r="AE174" i="2" s="1"/>
  <c r="AC177" i="2"/>
  <c r="AE177" i="2" s="1"/>
  <c r="AC175" i="2"/>
  <c r="AE175" i="2" s="1"/>
  <c r="AC176" i="2"/>
  <c r="AE176" i="2" s="1"/>
  <c r="AC178" i="2"/>
  <c r="AE178" i="2" s="1"/>
  <c r="AC179" i="2"/>
  <c r="AE179" i="2" s="1"/>
  <c r="AC180" i="2"/>
  <c r="AE180" i="2" s="1"/>
  <c r="AC182" i="2"/>
  <c r="AE182" i="2" s="1"/>
  <c r="AC181" i="2"/>
  <c r="AE181" i="2" s="1"/>
  <c r="AC183" i="2"/>
  <c r="AE183" i="2" s="1"/>
  <c r="AC184" i="2"/>
  <c r="AE184" i="2" s="1"/>
  <c r="AC185" i="2"/>
  <c r="AE185" i="2" s="1"/>
  <c r="AC187" i="2"/>
  <c r="AE187" i="2" s="1"/>
  <c r="AC188" i="2"/>
  <c r="AE188" i="2" s="1"/>
  <c r="AC186" i="2"/>
  <c r="AE186" i="2" s="1"/>
  <c r="AC189" i="2"/>
  <c r="AE189" i="2" s="1"/>
  <c r="AC193" i="2"/>
  <c r="AE193" i="2" s="1"/>
  <c r="AC191" i="2"/>
  <c r="AE191" i="2" s="1"/>
  <c r="AC192" i="2"/>
  <c r="AE192" i="2" s="1"/>
  <c r="AC190" i="2"/>
  <c r="AE190" i="2" s="1"/>
  <c r="AC194" i="2"/>
  <c r="AE194" i="2" s="1"/>
  <c r="AC196" i="2"/>
  <c r="AE196" i="2" s="1"/>
  <c r="AC197" i="2"/>
  <c r="AE197" i="2" s="1"/>
  <c r="AC195" i="2"/>
  <c r="AE195" i="2" s="1"/>
  <c r="AC199" i="2"/>
  <c r="AE199" i="2" s="1"/>
  <c r="AC198" i="2"/>
  <c r="AE198" i="2" s="1"/>
  <c r="AC200" i="2"/>
  <c r="AE200" i="2" s="1"/>
  <c r="AC201" i="2"/>
  <c r="AE201" i="2" s="1"/>
  <c r="AC202" i="2"/>
  <c r="AE202" i="2" s="1"/>
  <c r="AC204" i="2"/>
  <c r="AE204" i="2" s="1"/>
  <c r="AC203" i="2"/>
  <c r="AE203" i="2" s="1"/>
  <c r="AC205" i="2"/>
  <c r="AE205" i="2" s="1"/>
  <c r="AC206" i="2"/>
  <c r="AE206" i="2" s="1"/>
  <c r="AC208" i="2"/>
  <c r="AE208" i="2" s="1"/>
  <c r="AC207" i="2"/>
  <c r="AE207" i="2" s="1"/>
  <c r="AC210" i="2"/>
  <c r="AE210" i="2" s="1"/>
  <c r="AC209" i="2"/>
  <c r="AE209" i="2" s="1"/>
  <c r="AC211" i="2"/>
  <c r="AE211" i="2" s="1"/>
  <c r="AC212" i="2"/>
  <c r="AE212" i="2" s="1"/>
  <c r="AC214" i="2"/>
  <c r="AE214" i="2" s="1"/>
  <c r="AC215" i="2"/>
  <c r="AE215" i="2" s="1"/>
  <c r="AC216" i="2"/>
  <c r="AE216" i="2" s="1"/>
  <c r="AC213" i="2"/>
  <c r="AE213" i="2" s="1"/>
  <c r="AC218" i="2"/>
  <c r="AE218" i="2" s="1"/>
  <c r="AC220" i="2"/>
  <c r="AE220" i="2" s="1"/>
  <c r="AC219" i="2"/>
  <c r="AE219" i="2" s="1"/>
  <c r="AC217" i="2"/>
  <c r="AE217" i="2" s="1"/>
  <c r="AC221" i="2"/>
  <c r="AE221" i="2" s="1"/>
  <c r="AC222" i="2"/>
  <c r="AE222" i="2" s="1"/>
  <c r="AC225" i="2"/>
  <c r="AE225" i="2" s="1"/>
  <c r="AC223" i="2"/>
  <c r="AE223" i="2" s="1"/>
  <c r="AC224" i="2"/>
  <c r="AE224" i="2" s="1"/>
  <c r="AC227" i="2"/>
  <c r="AE227" i="2" s="1"/>
  <c r="AC226" i="2"/>
  <c r="AE226" i="2" s="1"/>
  <c r="AC228" i="2"/>
  <c r="AE228" i="2" s="1"/>
  <c r="AC229" i="2"/>
  <c r="AE229" i="2" s="1"/>
  <c r="AC230" i="2"/>
  <c r="AE230" i="2" s="1"/>
  <c r="AC231" i="2"/>
  <c r="AE231" i="2" s="1"/>
  <c r="AC234" i="2"/>
  <c r="AE234" i="2" s="1"/>
  <c r="AC235" i="2"/>
  <c r="AE235" i="2" s="1"/>
  <c r="AC232" i="2"/>
  <c r="AE232" i="2" s="1"/>
  <c r="AC233" i="2"/>
  <c r="AE233" i="2" s="1"/>
  <c r="AC238" i="2"/>
  <c r="AE238" i="2" s="1"/>
  <c r="AC239" i="2"/>
  <c r="AE239" i="2" s="1"/>
  <c r="AC240" i="2"/>
  <c r="AE240" i="2" s="1"/>
  <c r="AC236" i="2"/>
  <c r="AE236" i="2" s="1"/>
  <c r="AC237" i="2"/>
  <c r="AE237" i="2" s="1"/>
  <c r="AC242" i="2"/>
  <c r="AE242" i="2" s="1"/>
  <c r="AC241" i="2"/>
  <c r="AE241" i="2" s="1"/>
  <c r="AC243" i="2"/>
  <c r="AE243" i="2" s="1"/>
  <c r="AC246" i="2"/>
  <c r="AE246" i="2" s="1"/>
  <c r="AC245" i="2"/>
  <c r="AE245" i="2" s="1"/>
  <c r="AC244" i="2"/>
  <c r="AE244" i="2" s="1"/>
  <c r="AC247" i="2"/>
  <c r="AE247" i="2" s="1"/>
  <c r="AC248" i="2"/>
  <c r="AE248" i="2" s="1"/>
  <c r="AC250" i="2"/>
  <c r="AE250" i="2" s="1"/>
  <c r="AC249" i="2"/>
  <c r="AE249" i="2" s="1"/>
  <c r="AC252" i="2"/>
  <c r="AE252" i="2" s="1"/>
  <c r="AC253" i="2"/>
  <c r="AE253" i="2" s="1"/>
  <c r="AC256" i="2"/>
  <c r="AE256" i="2" s="1"/>
  <c r="AC251" i="2"/>
  <c r="AE251" i="2" s="1"/>
  <c r="AC255" i="2"/>
  <c r="AE255" i="2" s="1"/>
  <c r="AC254" i="2"/>
  <c r="AE254" i="2" s="1"/>
  <c r="AC257" i="2"/>
  <c r="AE257" i="2" s="1"/>
  <c r="AC258" i="2"/>
  <c r="AE258" i="2" s="1"/>
  <c r="AC259" i="2"/>
  <c r="AE259" i="2" s="1"/>
  <c r="AC261" i="2"/>
  <c r="AE261" i="2" s="1"/>
  <c r="AC260" i="2"/>
  <c r="AE260" i="2" s="1"/>
  <c r="AC262" i="2"/>
  <c r="AE262" i="2" s="1"/>
  <c r="AC263" i="2"/>
  <c r="AE263" i="2" s="1"/>
  <c r="AC265" i="2"/>
  <c r="AE265" i="2" s="1"/>
  <c r="AC266" i="2"/>
  <c r="AE266" i="2" s="1"/>
  <c r="AC264" i="2"/>
  <c r="AE264" i="2" s="1"/>
  <c r="AC268" i="2"/>
  <c r="AE268" i="2" s="1"/>
  <c r="AC272" i="2"/>
  <c r="AE272" i="2" s="1"/>
  <c r="AC267" i="2"/>
  <c r="AE267" i="2" s="1"/>
  <c r="AC271" i="2"/>
  <c r="AE271" i="2" s="1"/>
  <c r="AC269" i="2"/>
  <c r="AE269" i="2" s="1"/>
  <c r="AC273" i="2"/>
  <c r="AE273" i="2" s="1"/>
  <c r="AC276" i="2"/>
  <c r="AE276" i="2" s="1"/>
  <c r="AC270" i="2"/>
  <c r="AE270" i="2" s="1"/>
  <c r="AC274" i="2"/>
  <c r="AE274" i="2" s="1"/>
  <c r="AC277" i="2"/>
  <c r="AE277" i="2" s="1"/>
  <c r="AC278" i="2"/>
  <c r="AE278" i="2" s="1"/>
  <c r="AC275" i="2"/>
  <c r="AE275" i="2" s="1"/>
  <c r="AC280" i="2"/>
  <c r="AE280" i="2" s="1"/>
  <c r="AC279" i="2"/>
  <c r="AE279" i="2" s="1"/>
  <c r="AC281" i="2"/>
  <c r="AE281" i="2" s="1"/>
  <c r="AC284" i="2"/>
  <c r="AE284" i="2" s="1"/>
  <c r="AC283" i="2"/>
  <c r="AE283" i="2" s="1"/>
  <c r="AC285" i="2"/>
  <c r="AE285" i="2" s="1"/>
  <c r="AC282" i="2"/>
  <c r="AE282" i="2" s="1"/>
  <c r="AC287" i="2"/>
  <c r="AE287" i="2" s="1"/>
  <c r="AC288" i="2"/>
  <c r="AE288" i="2" s="1"/>
  <c r="AC289" i="2"/>
  <c r="AE289" i="2" s="1"/>
  <c r="AC286" i="2"/>
  <c r="AE286" i="2" s="1"/>
  <c r="AC290" i="2"/>
  <c r="AE290" i="2" s="1"/>
  <c r="AC291" i="2"/>
  <c r="AE291" i="2" s="1"/>
  <c r="AC292" i="2"/>
  <c r="AE292" i="2" s="1"/>
  <c r="AC293" i="2"/>
  <c r="AE293" i="2" s="1"/>
  <c r="AC295" i="2"/>
  <c r="AE295" i="2" s="1"/>
  <c r="AC294" i="2"/>
  <c r="AE294" i="2" s="1"/>
  <c r="AC296" i="2"/>
  <c r="AE296" i="2" s="1"/>
  <c r="AC298" i="2"/>
  <c r="AE298" i="2" s="1"/>
  <c r="AC299" i="2"/>
  <c r="AE299" i="2" s="1"/>
  <c r="AC297" i="2"/>
  <c r="AE297" i="2" s="1"/>
  <c r="AC301" i="2"/>
  <c r="AE301" i="2" s="1"/>
  <c r="AC302" i="2"/>
  <c r="AE302" i="2" s="1"/>
  <c r="AC300" i="2"/>
  <c r="AE300" i="2" s="1"/>
  <c r="AC303" i="2"/>
  <c r="AE303" i="2" s="1"/>
  <c r="AC304" i="2"/>
  <c r="AE304" i="2" s="1"/>
  <c r="AC305" i="2"/>
  <c r="AE305" i="2" s="1"/>
  <c r="AC308" i="2"/>
  <c r="AE308" i="2" s="1"/>
  <c r="AC306" i="2"/>
  <c r="AE306" i="2" s="1"/>
  <c r="AC312" i="2"/>
  <c r="AE312" i="2" s="1"/>
  <c r="AC310" i="2"/>
  <c r="AE310" i="2" s="1"/>
  <c r="AC307" i="2"/>
  <c r="AE307" i="2" s="1"/>
  <c r="AC311" i="2"/>
  <c r="AE311" i="2" s="1"/>
  <c r="AC313" i="2"/>
  <c r="AE313" i="2" s="1"/>
  <c r="AC309" i="2"/>
  <c r="AE309" i="2" s="1"/>
  <c r="AC317" i="2"/>
  <c r="AE317" i="2" s="1"/>
  <c r="AC316" i="2"/>
  <c r="AE316" i="2" s="1"/>
  <c r="AC315" i="2"/>
  <c r="AE315" i="2" s="1"/>
  <c r="AC314" i="2"/>
  <c r="AE314" i="2" s="1"/>
  <c r="AC318" i="2"/>
  <c r="AE318" i="2" s="1"/>
  <c r="AC322" i="2"/>
  <c r="AE322" i="2" s="1"/>
  <c r="AC319" i="2"/>
  <c r="AE319" i="2" s="1"/>
  <c r="AC320" i="2"/>
  <c r="AE320" i="2" s="1"/>
  <c r="AC323" i="2"/>
  <c r="AE323" i="2" s="1"/>
  <c r="AC324" i="2"/>
  <c r="AE324" i="2" s="1"/>
  <c r="AC321" i="2"/>
  <c r="AE321" i="2" s="1"/>
  <c r="AC326" i="2"/>
  <c r="AE326" i="2" s="1"/>
  <c r="AC325" i="2"/>
  <c r="AE325" i="2" s="1"/>
  <c r="AC327" i="2"/>
  <c r="AE327" i="2" s="1"/>
  <c r="AC329" i="2"/>
  <c r="AE329" i="2" s="1"/>
  <c r="AC330" i="2"/>
  <c r="AE330" i="2" s="1"/>
  <c r="AC334" i="2"/>
  <c r="AE334" i="2" s="1"/>
  <c r="AC332" i="2"/>
  <c r="AE332" i="2" s="1"/>
  <c r="AC333" i="2"/>
  <c r="AE333" i="2" s="1"/>
  <c r="AC328" i="2"/>
  <c r="AE328" i="2" s="1"/>
  <c r="AC336" i="2"/>
  <c r="AE336" i="2" s="1"/>
  <c r="AC335" i="2"/>
  <c r="AE335" i="2" s="1"/>
  <c r="AC331" i="2"/>
  <c r="AE331" i="2" s="1"/>
  <c r="AC338" i="2"/>
  <c r="AE338" i="2" s="1"/>
  <c r="AC337" i="2"/>
  <c r="AE337" i="2" s="1"/>
  <c r="AC340" i="2"/>
  <c r="AE340" i="2" s="1"/>
  <c r="AC339" i="2"/>
  <c r="AE339" i="2" s="1"/>
  <c r="AC341" i="2"/>
  <c r="AE341" i="2" s="1"/>
  <c r="AC344" i="2"/>
  <c r="AE344" i="2" s="1"/>
  <c r="AC343" i="2"/>
  <c r="AE343" i="2" s="1"/>
  <c r="AC345" i="2"/>
  <c r="AE345" i="2" s="1"/>
  <c r="AC342" i="2"/>
  <c r="AE342" i="2" s="1"/>
  <c r="AC346" i="2"/>
  <c r="AE346" i="2" s="1"/>
  <c r="AC347" i="2"/>
  <c r="AE347" i="2" s="1"/>
  <c r="AC348" i="2"/>
  <c r="AE348" i="2" s="1"/>
  <c r="AC349" i="2"/>
  <c r="AE349" i="2" s="1"/>
  <c r="AC350" i="2"/>
  <c r="AE350" i="2" s="1"/>
  <c r="AC351" i="2"/>
  <c r="AE351" i="2" s="1"/>
  <c r="AC353" i="2"/>
  <c r="AE353" i="2" s="1"/>
  <c r="AC352" i="2"/>
  <c r="AE352" i="2" s="1"/>
  <c r="AC354" i="2"/>
  <c r="AE354" i="2" s="1"/>
  <c r="AC357" i="2"/>
  <c r="AE357" i="2" s="1"/>
  <c r="AC359" i="2"/>
  <c r="AE359" i="2" s="1"/>
  <c r="AC363" i="2"/>
  <c r="AE363" i="2" s="1"/>
  <c r="AC355" i="2"/>
  <c r="AE355" i="2" s="1"/>
  <c r="AC361" i="2"/>
  <c r="AE361" i="2" s="1"/>
  <c r="AC360" i="2"/>
  <c r="AE360" i="2" s="1"/>
  <c r="AC356" i="2"/>
  <c r="AE356" i="2" s="1"/>
  <c r="AC364" i="2"/>
  <c r="AE364" i="2" s="1"/>
  <c r="CF5" i="2" l="1"/>
  <c r="CF6" i="2" s="1"/>
  <c r="CF7" i="2" s="1"/>
  <c r="CF8" i="2" s="1"/>
  <c r="CF10" i="2" s="1"/>
  <c r="CF11" i="2" s="1"/>
  <c r="CF13" i="2" s="1"/>
  <c r="CF14" i="2" s="1"/>
  <c r="CF15" i="2" s="1"/>
  <c r="CF16" i="2" s="1"/>
  <c r="CF17" i="2" s="1"/>
  <c r="CF18" i="2" s="1"/>
  <c r="CF19" i="2" s="1"/>
  <c r="CF20" i="2" s="1"/>
  <c r="CF21" i="2" s="1"/>
  <c r="CF22" i="2" s="1"/>
  <c r="CF23" i="2" s="1"/>
  <c r="CF24" i="2" s="1"/>
  <c r="CF25" i="2" s="1"/>
  <c r="CF26" i="2" s="1"/>
  <c r="CF27" i="2" s="1"/>
  <c r="CF28" i="2" s="1"/>
  <c r="CF29" i="2" s="1"/>
  <c r="CF30" i="2" s="1"/>
  <c r="CF31" i="2" s="1"/>
  <c r="CF32" i="2" s="1"/>
  <c r="CF33" i="2" s="1"/>
  <c r="CF34" i="2" s="1"/>
  <c r="CF35" i="2" s="1"/>
  <c r="CF36" i="2" s="1"/>
  <c r="CF37" i="2" s="1"/>
  <c r="CF38" i="2" s="1"/>
  <c r="CF39" i="2" s="1"/>
  <c r="CF40" i="2" s="1"/>
  <c r="CF41" i="2" s="1"/>
  <c r="CF42" i="2" s="1"/>
  <c r="CF43" i="2" s="1"/>
  <c r="CF44" i="2" s="1"/>
  <c r="CF45" i="2" s="1"/>
  <c r="CF46" i="2" s="1"/>
  <c r="CF47" i="2" s="1"/>
  <c r="CF48" i="2" s="1"/>
  <c r="CF49" i="2" s="1"/>
  <c r="CF50" i="2" s="1"/>
  <c r="CF51" i="2" s="1"/>
  <c r="CF52" i="2" s="1"/>
  <c r="CF53" i="2" s="1"/>
  <c r="CF54" i="2" s="1"/>
  <c r="CF55" i="2" s="1"/>
  <c r="CF56" i="2" s="1"/>
  <c r="CF57" i="2" s="1"/>
  <c r="CF58" i="2" s="1"/>
  <c r="CF59" i="2" s="1"/>
  <c r="CF60" i="2" s="1"/>
  <c r="CF61" i="2" s="1"/>
  <c r="CF62" i="2" s="1"/>
  <c r="CF63" i="2" s="1"/>
  <c r="CF64" i="2" s="1"/>
  <c r="CF65" i="2" s="1"/>
  <c r="CF66" i="2" s="1"/>
  <c r="CF67" i="2" s="1"/>
  <c r="CF68" i="2" s="1"/>
  <c r="CF69" i="2" s="1"/>
  <c r="CF70" i="2" s="1"/>
  <c r="CF71" i="2" s="1"/>
  <c r="CF72" i="2" s="1"/>
  <c r="CF73" i="2" s="1"/>
  <c r="CF74" i="2" s="1"/>
  <c r="CF75" i="2" s="1"/>
  <c r="CF76" i="2" s="1"/>
  <c r="CF77" i="2" s="1"/>
  <c r="CF78" i="2" s="1"/>
  <c r="CF79" i="2" s="1"/>
  <c r="CF80" i="2" s="1"/>
  <c r="CF81" i="2" s="1"/>
  <c r="CF82" i="2" s="1"/>
  <c r="CF83" i="2" s="1"/>
  <c r="CF84" i="2" s="1"/>
  <c r="CF85" i="2" s="1"/>
  <c r="CF86" i="2" s="1"/>
  <c r="CF87" i="2" s="1"/>
  <c r="CF88" i="2" s="1"/>
  <c r="CF89" i="2" s="1"/>
  <c r="CF90" i="2" s="1"/>
  <c r="CF91" i="2" s="1"/>
  <c r="CF92" i="2" s="1"/>
  <c r="CF93" i="2" s="1"/>
  <c r="CF94" i="2" s="1"/>
  <c r="CF95" i="2" s="1"/>
  <c r="CF96" i="2" s="1"/>
  <c r="CF97" i="2" s="1"/>
  <c r="CF98" i="2" s="1"/>
  <c r="CF99" i="2" s="1"/>
  <c r="CF100" i="2" s="1"/>
  <c r="CF101" i="2" s="1"/>
  <c r="CF102" i="2" s="1"/>
  <c r="CF103" i="2" s="1"/>
  <c r="CF104" i="2" s="1"/>
  <c r="CF105" i="2" s="1"/>
  <c r="CF106" i="2" s="1"/>
  <c r="CF107" i="2" s="1"/>
  <c r="CF108" i="2" s="1"/>
  <c r="CF109" i="2" s="1"/>
  <c r="CF110" i="2" s="1"/>
  <c r="CF111" i="2" s="1"/>
  <c r="CF112" i="2" s="1"/>
  <c r="CF113" i="2" s="1"/>
  <c r="CF114" i="2" s="1"/>
  <c r="CF115" i="2" s="1"/>
  <c r="CF116" i="2" s="1"/>
  <c r="CF117" i="2" s="1"/>
  <c r="CF118" i="2" s="1"/>
  <c r="CF119" i="2" s="1"/>
  <c r="CF120" i="2" s="1"/>
  <c r="CF121" i="2" s="1"/>
  <c r="CF122" i="2" s="1"/>
  <c r="CF123" i="2" s="1"/>
  <c r="CF124" i="2" s="1"/>
  <c r="CF125" i="2" s="1"/>
  <c r="CF126" i="2" s="1"/>
  <c r="CF127" i="2" s="1"/>
  <c r="CF128" i="2" s="1"/>
  <c r="CF129" i="2" s="1"/>
  <c r="CF130" i="2" s="1"/>
  <c r="CF131" i="2" s="1"/>
  <c r="CF132" i="2" s="1"/>
  <c r="CF133" i="2" s="1"/>
  <c r="CF134" i="2" s="1"/>
  <c r="CF135" i="2" s="1"/>
  <c r="CF136" i="2" s="1"/>
  <c r="CF137" i="2" s="1"/>
  <c r="CF138" i="2" s="1"/>
  <c r="CF139" i="2" s="1"/>
  <c r="CF140" i="2" s="1"/>
  <c r="CF141" i="2" s="1"/>
  <c r="CF142" i="2" s="1"/>
  <c r="CF143" i="2" s="1"/>
  <c r="CF144" i="2" s="1"/>
  <c r="CF145" i="2" s="1"/>
  <c r="CF146" i="2" s="1"/>
  <c r="CF147" i="2" s="1"/>
  <c r="CF148" i="2" s="1"/>
  <c r="CF149" i="2" s="1"/>
  <c r="CF150" i="2" s="1"/>
  <c r="CF151" i="2" s="1"/>
  <c r="CF152" i="2" s="1"/>
  <c r="CF153" i="2" s="1"/>
  <c r="CF154" i="2" s="1"/>
  <c r="CF155" i="2" s="1"/>
  <c r="CF156" i="2" s="1"/>
  <c r="CF157" i="2" s="1"/>
  <c r="CF158" i="2" s="1"/>
  <c r="CF159" i="2" s="1"/>
  <c r="CF160" i="2" s="1"/>
  <c r="CF161" i="2" s="1"/>
  <c r="CF162" i="2" s="1"/>
  <c r="CF163" i="2" s="1"/>
  <c r="CF164" i="2" s="1"/>
  <c r="CF165" i="2" s="1"/>
  <c r="CF166" i="2" s="1"/>
  <c r="CF167" i="2" s="1"/>
  <c r="CF168" i="2" s="1"/>
  <c r="CF169" i="2" s="1"/>
  <c r="CF170" i="2" s="1"/>
  <c r="CF171" i="2" s="1"/>
  <c r="CF172" i="2" s="1"/>
  <c r="CF173" i="2" s="1"/>
  <c r="CF174" i="2" s="1"/>
  <c r="CF175" i="2" s="1"/>
  <c r="CF176" i="2" s="1"/>
  <c r="CF177" i="2" s="1"/>
  <c r="CF178" i="2" s="1"/>
  <c r="CF179" i="2" s="1"/>
  <c r="CF180" i="2" s="1"/>
  <c r="CF181" i="2" s="1"/>
  <c r="CF182" i="2" s="1"/>
  <c r="CF183" i="2" s="1"/>
  <c r="CF184" i="2" s="1"/>
  <c r="CF185" i="2" s="1"/>
  <c r="CF186" i="2" s="1"/>
  <c r="CF187" i="2" s="1"/>
  <c r="CF188" i="2" s="1"/>
  <c r="CF189" i="2" s="1"/>
  <c r="CF190" i="2" s="1"/>
  <c r="CF191" i="2" s="1"/>
  <c r="CF192" i="2" s="1"/>
  <c r="CF193" i="2" s="1"/>
  <c r="CF194" i="2" s="1"/>
  <c r="CF195" i="2" s="1"/>
  <c r="CF196" i="2" s="1"/>
  <c r="CF197" i="2" s="1"/>
  <c r="CF198" i="2" s="1"/>
  <c r="CF199" i="2" s="1"/>
  <c r="CF200" i="2" s="1"/>
  <c r="CF201" i="2" s="1"/>
  <c r="CF202" i="2" s="1"/>
  <c r="CF203" i="2" s="1"/>
  <c r="CF204" i="2" s="1"/>
  <c r="CF205" i="2" s="1"/>
  <c r="CF206" i="2" s="1"/>
  <c r="CF207" i="2" s="1"/>
  <c r="CF208" i="2" s="1"/>
  <c r="CF209" i="2" s="1"/>
  <c r="CF210" i="2" s="1"/>
  <c r="CF211" i="2" s="1"/>
  <c r="CF212" i="2" s="1"/>
  <c r="CF213" i="2" s="1"/>
  <c r="CF214" i="2" s="1"/>
  <c r="CF215" i="2" s="1"/>
  <c r="CF216" i="2" s="1"/>
  <c r="CF217" i="2" s="1"/>
  <c r="CF218" i="2" s="1"/>
  <c r="CF219" i="2" s="1"/>
  <c r="CF220" i="2" s="1"/>
  <c r="CF221" i="2" s="1"/>
  <c r="CF222" i="2" s="1"/>
  <c r="CF223" i="2" s="1"/>
  <c r="CF224" i="2" s="1"/>
  <c r="CF225" i="2" s="1"/>
  <c r="CF226" i="2" s="1"/>
  <c r="CF227" i="2" s="1"/>
  <c r="CF228" i="2" s="1"/>
  <c r="CF229" i="2" s="1"/>
  <c r="CF230" i="2" s="1"/>
  <c r="CF231" i="2" s="1"/>
  <c r="CF232" i="2" s="1"/>
  <c r="CF233" i="2" s="1"/>
  <c r="CF234" i="2" s="1"/>
  <c r="CF235" i="2" s="1"/>
  <c r="CF236" i="2" s="1"/>
  <c r="CF237" i="2" s="1"/>
  <c r="CF238" i="2" s="1"/>
  <c r="CF239" i="2" s="1"/>
  <c r="CF240" i="2" s="1"/>
  <c r="CF241" i="2" s="1"/>
  <c r="CF242" i="2" s="1"/>
  <c r="CF243" i="2" s="1"/>
  <c r="CF244" i="2" s="1"/>
  <c r="CF245" i="2" s="1"/>
  <c r="CF246" i="2" s="1"/>
  <c r="CF247" i="2" s="1"/>
  <c r="CF248" i="2" s="1"/>
  <c r="CF249" i="2" s="1"/>
  <c r="CF250" i="2" s="1"/>
  <c r="CF251" i="2" s="1"/>
  <c r="CF252" i="2" s="1"/>
  <c r="CF253" i="2" s="1"/>
  <c r="CF254" i="2" s="1"/>
  <c r="CF255" i="2" s="1"/>
  <c r="CF256" i="2" s="1"/>
  <c r="CF257" i="2" s="1"/>
  <c r="CF258" i="2" s="1"/>
  <c r="CF259" i="2" s="1"/>
  <c r="CF260" i="2" s="1"/>
  <c r="CF261" i="2" s="1"/>
  <c r="CF262" i="2" s="1"/>
  <c r="CF263" i="2" s="1"/>
  <c r="CF264" i="2" s="1"/>
  <c r="CF265" i="2" s="1"/>
  <c r="CF266" i="2" s="1"/>
  <c r="CF267" i="2" s="1"/>
  <c r="CF268" i="2" s="1"/>
  <c r="CF269" i="2" s="1"/>
  <c r="CF270" i="2" s="1"/>
  <c r="CF271" i="2" s="1"/>
  <c r="CF272" i="2" s="1"/>
  <c r="CF273" i="2" s="1"/>
  <c r="CF274" i="2" s="1"/>
  <c r="CF275" i="2" s="1"/>
  <c r="CF276" i="2" s="1"/>
  <c r="CF277" i="2" s="1"/>
  <c r="CF278" i="2" s="1"/>
  <c r="CF279" i="2" s="1"/>
  <c r="CF280" i="2" s="1"/>
  <c r="CF281" i="2" s="1"/>
  <c r="CF282" i="2" s="1"/>
  <c r="CF283" i="2" s="1"/>
  <c r="CF284" i="2" s="1"/>
  <c r="CF285" i="2" s="1"/>
  <c r="CF286" i="2" s="1"/>
  <c r="CF287" i="2" s="1"/>
  <c r="CF288" i="2" s="1"/>
  <c r="CF289" i="2" s="1"/>
  <c r="CF290" i="2" s="1"/>
  <c r="CF291" i="2" s="1"/>
  <c r="CF292" i="2" s="1"/>
  <c r="CF293" i="2" s="1"/>
  <c r="CF294" i="2" s="1"/>
  <c r="CF295" i="2" s="1"/>
  <c r="CF296" i="2" s="1"/>
  <c r="CF297" i="2" s="1"/>
  <c r="CF298" i="2" s="1"/>
  <c r="CF299" i="2" s="1"/>
  <c r="CF300" i="2" s="1"/>
  <c r="CF301" i="2" s="1"/>
  <c r="CF302" i="2" s="1"/>
  <c r="CF303" i="2" s="1"/>
  <c r="CF304" i="2" s="1"/>
  <c r="CF305" i="2" s="1"/>
  <c r="CF306" i="2" s="1"/>
  <c r="CF307" i="2" s="1"/>
  <c r="CF308" i="2" s="1"/>
  <c r="CF309" i="2" s="1"/>
  <c r="CF310" i="2" s="1"/>
  <c r="CF311" i="2" s="1"/>
  <c r="CF312" i="2" s="1"/>
  <c r="CF313" i="2" s="1"/>
  <c r="CF314" i="2" s="1"/>
  <c r="CF315" i="2" s="1"/>
  <c r="CF316" i="2" s="1"/>
  <c r="CF317" i="2" s="1"/>
  <c r="CF318" i="2" s="1"/>
  <c r="CF319" i="2" s="1"/>
  <c r="CF320" i="2" s="1"/>
  <c r="CF321" i="2" s="1"/>
  <c r="CF322" i="2" s="1"/>
  <c r="CF323" i="2" s="1"/>
  <c r="CF324" i="2" s="1"/>
  <c r="CF325" i="2" s="1"/>
  <c r="CF326" i="2" s="1"/>
  <c r="CF327" i="2" s="1"/>
  <c r="CF328" i="2" s="1"/>
  <c r="CF329" i="2" s="1"/>
  <c r="CF330" i="2" s="1"/>
  <c r="CF331" i="2" s="1"/>
  <c r="CF332" i="2" s="1"/>
  <c r="CF333" i="2" s="1"/>
  <c r="CF334" i="2" s="1"/>
  <c r="CF335" i="2" s="1"/>
  <c r="CF336" i="2" s="1"/>
  <c r="CF337" i="2" s="1"/>
  <c r="CF338" i="2" s="1"/>
  <c r="CF339" i="2" s="1"/>
  <c r="CF340" i="2" s="1"/>
  <c r="CF341" i="2" s="1"/>
  <c r="CF342" i="2" s="1"/>
  <c r="CF343" i="2" s="1"/>
  <c r="CF344" i="2" s="1"/>
  <c r="CF345" i="2" s="1"/>
  <c r="CF346" i="2" s="1"/>
  <c r="CF347" i="2" s="1"/>
  <c r="CF348" i="2" s="1"/>
  <c r="CF349" i="2" s="1"/>
  <c r="CF350" i="2" s="1"/>
  <c r="CF351" i="2" s="1"/>
  <c r="CF352" i="2" s="1"/>
  <c r="CF353" i="2" s="1"/>
  <c r="CF354" i="2" s="1"/>
  <c r="CF355" i="2" s="1"/>
  <c r="CF356" i="2" s="1"/>
  <c r="CF357" i="2" s="1"/>
  <c r="CF358" i="2" s="1"/>
  <c r="CF359" i="2" s="1"/>
  <c r="CF360" i="2" s="1"/>
  <c r="CF361" i="2" s="1"/>
  <c r="CF362" i="2" s="1"/>
  <c r="CF363" i="2" s="1"/>
  <c r="CF364" i="2" s="1"/>
  <c r="CF365" i="2" s="1"/>
  <c r="CF366" i="2" s="1"/>
  <c r="CI5" i="2"/>
  <c r="E96" i="2" s="1"/>
  <c r="CJ4" i="2"/>
  <c r="F96" i="2" s="1"/>
  <c r="CX4" i="2"/>
  <c r="F97" i="2" s="1"/>
  <c r="AT4" i="2"/>
  <c r="F99" i="2" s="1"/>
  <c r="AF4" i="2"/>
  <c r="F98" i="2" s="1"/>
  <c r="CW5" i="2"/>
  <c r="CT5" i="2"/>
  <c r="CT6" i="2" s="1"/>
  <c r="CT7" i="2" s="1"/>
  <c r="CT8" i="2" s="1"/>
  <c r="CT10" i="2" s="1"/>
  <c r="CT11" i="2" s="1"/>
  <c r="CT13" i="2" s="1"/>
  <c r="CT14" i="2" s="1"/>
  <c r="CT15" i="2" s="1"/>
  <c r="CT16" i="2" s="1"/>
  <c r="CT17" i="2" s="1"/>
  <c r="CT18" i="2" s="1"/>
  <c r="CT19" i="2" s="1"/>
  <c r="CT20" i="2" s="1"/>
  <c r="CT21" i="2" s="1"/>
  <c r="CT22" i="2" s="1"/>
  <c r="CT23" i="2" s="1"/>
  <c r="CT24" i="2" s="1"/>
  <c r="CT25" i="2" s="1"/>
  <c r="CT26" i="2" s="1"/>
  <c r="CT27" i="2" s="1"/>
  <c r="CT28" i="2" s="1"/>
  <c r="CT29" i="2" s="1"/>
  <c r="CT30" i="2" s="1"/>
  <c r="CT31" i="2" s="1"/>
  <c r="CT32" i="2" s="1"/>
  <c r="CT33" i="2" s="1"/>
  <c r="CT34" i="2" s="1"/>
  <c r="CT35" i="2" s="1"/>
  <c r="CT36" i="2" s="1"/>
  <c r="CT37" i="2" s="1"/>
  <c r="CT38" i="2" s="1"/>
  <c r="CT39" i="2" s="1"/>
  <c r="CT40" i="2" s="1"/>
  <c r="CT41" i="2" s="1"/>
  <c r="CT42" i="2" s="1"/>
  <c r="CT43" i="2" s="1"/>
  <c r="CT44" i="2" s="1"/>
  <c r="CT45" i="2" s="1"/>
  <c r="CT46" i="2" s="1"/>
  <c r="CT47" i="2" s="1"/>
  <c r="CT48" i="2" s="1"/>
  <c r="CT49" i="2" s="1"/>
  <c r="CT50" i="2" s="1"/>
  <c r="CT51" i="2" s="1"/>
  <c r="CT52" i="2" s="1"/>
  <c r="CT53" i="2" s="1"/>
  <c r="CT54" i="2" s="1"/>
  <c r="CT55" i="2" s="1"/>
  <c r="CT56" i="2" s="1"/>
  <c r="CT57" i="2" s="1"/>
  <c r="CT58" i="2" s="1"/>
  <c r="CT59" i="2" s="1"/>
  <c r="CT60" i="2" s="1"/>
  <c r="CT61" i="2" s="1"/>
  <c r="CT62" i="2" s="1"/>
  <c r="CT63" i="2" s="1"/>
  <c r="CT64" i="2" s="1"/>
  <c r="CT65" i="2" s="1"/>
  <c r="CT66" i="2" s="1"/>
  <c r="CT67" i="2" s="1"/>
  <c r="CT68" i="2" s="1"/>
  <c r="CT69" i="2" s="1"/>
  <c r="CT70" i="2" s="1"/>
  <c r="CT71" i="2" s="1"/>
  <c r="CT72" i="2" s="1"/>
  <c r="CT73" i="2" s="1"/>
  <c r="CT74" i="2" s="1"/>
  <c r="CT75" i="2" s="1"/>
  <c r="CT76" i="2" s="1"/>
  <c r="CT77" i="2" s="1"/>
  <c r="CT78" i="2" s="1"/>
  <c r="CT79" i="2" s="1"/>
  <c r="CT80" i="2" s="1"/>
  <c r="CT81" i="2" s="1"/>
  <c r="CT82" i="2" s="1"/>
  <c r="CT83" i="2" s="1"/>
  <c r="CT84" i="2" s="1"/>
  <c r="CT85" i="2" s="1"/>
  <c r="CT86" i="2" s="1"/>
  <c r="CT87" i="2" s="1"/>
  <c r="CT88" i="2" s="1"/>
  <c r="CT89" i="2" s="1"/>
  <c r="CT90" i="2" s="1"/>
  <c r="CT91" i="2" s="1"/>
  <c r="CT92" i="2" s="1"/>
  <c r="CT93" i="2" s="1"/>
  <c r="CT94" i="2" s="1"/>
  <c r="CT95" i="2" s="1"/>
  <c r="CT96" i="2" s="1"/>
  <c r="CT97" i="2" s="1"/>
  <c r="CT98" i="2" s="1"/>
  <c r="CT99" i="2" s="1"/>
  <c r="CT100" i="2" s="1"/>
  <c r="CT101" i="2" s="1"/>
  <c r="CT102" i="2" s="1"/>
  <c r="CT103" i="2" s="1"/>
  <c r="CT104" i="2" s="1"/>
  <c r="CT105" i="2" s="1"/>
  <c r="CT106" i="2" s="1"/>
  <c r="CT107" i="2" s="1"/>
  <c r="CT108" i="2" s="1"/>
  <c r="CT109" i="2" s="1"/>
  <c r="CT110" i="2" s="1"/>
  <c r="CT111" i="2" s="1"/>
  <c r="CT112" i="2" s="1"/>
  <c r="CT113" i="2" s="1"/>
  <c r="CT114" i="2" s="1"/>
  <c r="CT115" i="2" s="1"/>
  <c r="CT116" i="2" s="1"/>
  <c r="CT117" i="2" s="1"/>
  <c r="CT118" i="2" s="1"/>
  <c r="CT119" i="2" s="1"/>
  <c r="CT120" i="2" s="1"/>
  <c r="CT121" i="2" s="1"/>
  <c r="CT122" i="2" s="1"/>
  <c r="CT123" i="2" s="1"/>
  <c r="CT124" i="2" s="1"/>
  <c r="CT125" i="2" s="1"/>
  <c r="CT126" i="2" s="1"/>
  <c r="CT127" i="2" s="1"/>
  <c r="CT128" i="2" s="1"/>
  <c r="CT129" i="2" s="1"/>
  <c r="CT130" i="2" s="1"/>
  <c r="CT131" i="2" s="1"/>
  <c r="CT132" i="2" s="1"/>
  <c r="CT133" i="2" s="1"/>
  <c r="CT134" i="2" s="1"/>
  <c r="CT135" i="2" s="1"/>
  <c r="CT136" i="2" s="1"/>
  <c r="CT137" i="2" s="1"/>
  <c r="CT138" i="2" s="1"/>
  <c r="CT139" i="2" s="1"/>
  <c r="CT140" i="2" s="1"/>
  <c r="CT141" i="2" s="1"/>
  <c r="CT142" i="2" s="1"/>
  <c r="CT143" i="2" s="1"/>
  <c r="CT144" i="2" s="1"/>
  <c r="CT145" i="2" s="1"/>
  <c r="CT146" i="2" s="1"/>
  <c r="CT147" i="2" s="1"/>
  <c r="CT148" i="2" s="1"/>
  <c r="CT149" i="2" s="1"/>
  <c r="CT150" i="2" s="1"/>
  <c r="CT151" i="2" s="1"/>
  <c r="CT152" i="2" s="1"/>
  <c r="CT153" i="2" s="1"/>
  <c r="CT154" i="2" s="1"/>
  <c r="CT155" i="2" s="1"/>
  <c r="CT156" i="2" s="1"/>
  <c r="CT157" i="2" s="1"/>
  <c r="CT158" i="2" s="1"/>
  <c r="CT159" i="2" s="1"/>
  <c r="CT160" i="2" s="1"/>
  <c r="CT161" i="2" s="1"/>
  <c r="CT162" i="2" s="1"/>
  <c r="CT163" i="2" s="1"/>
  <c r="CT164" i="2" s="1"/>
  <c r="CT165" i="2" s="1"/>
  <c r="CT166" i="2" s="1"/>
  <c r="CT167" i="2" s="1"/>
  <c r="CT168" i="2" s="1"/>
  <c r="CT169" i="2" s="1"/>
  <c r="CT170" i="2" s="1"/>
  <c r="CT171" i="2" s="1"/>
  <c r="CT172" i="2" s="1"/>
  <c r="CT173" i="2" s="1"/>
  <c r="CT174" i="2" s="1"/>
  <c r="CT175" i="2" s="1"/>
  <c r="CT176" i="2" s="1"/>
  <c r="CT177" i="2" s="1"/>
  <c r="CT178" i="2" s="1"/>
  <c r="CT179" i="2" s="1"/>
  <c r="CT180" i="2" s="1"/>
  <c r="CT181" i="2" s="1"/>
  <c r="CT182" i="2" s="1"/>
  <c r="CT183" i="2" s="1"/>
  <c r="CT184" i="2" s="1"/>
  <c r="CT185" i="2" s="1"/>
  <c r="CT186" i="2" s="1"/>
  <c r="CT187" i="2" s="1"/>
  <c r="CT188" i="2" s="1"/>
  <c r="CT189" i="2" s="1"/>
  <c r="CT190" i="2" s="1"/>
  <c r="CT191" i="2" s="1"/>
  <c r="CT192" i="2" s="1"/>
  <c r="CT193" i="2" s="1"/>
  <c r="CT194" i="2" s="1"/>
  <c r="CT195" i="2" s="1"/>
  <c r="CT196" i="2" s="1"/>
  <c r="CT197" i="2" s="1"/>
  <c r="CT198" i="2" s="1"/>
  <c r="CT199" i="2" s="1"/>
  <c r="CT200" i="2" s="1"/>
  <c r="CT201" i="2" s="1"/>
  <c r="CT202" i="2" s="1"/>
  <c r="CT203" i="2" s="1"/>
  <c r="CT204" i="2" s="1"/>
  <c r="CT205" i="2" s="1"/>
  <c r="CT206" i="2" s="1"/>
  <c r="CT207" i="2" s="1"/>
  <c r="CT208" i="2" s="1"/>
  <c r="CT209" i="2" s="1"/>
  <c r="CT210" i="2" s="1"/>
  <c r="CT211" i="2" s="1"/>
  <c r="CT212" i="2" s="1"/>
  <c r="CT213" i="2" s="1"/>
  <c r="CT214" i="2" s="1"/>
  <c r="CT215" i="2" s="1"/>
  <c r="CT216" i="2" s="1"/>
  <c r="CT217" i="2" s="1"/>
  <c r="CT218" i="2" s="1"/>
  <c r="CT219" i="2" s="1"/>
  <c r="CT220" i="2" s="1"/>
  <c r="CT221" i="2" s="1"/>
  <c r="CT222" i="2" s="1"/>
  <c r="CT223" i="2" s="1"/>
  <c r="CT224" i="2" s="1"/>
  <c r="CT225" i="2" s="1"/>
  <c r="CT226" i="2" s="1"/>
  <c r="CT227" i="2" s="1"/>
  <c r="CT228" i="2" s="1"/>
  <c r="CT229" i="2" s="1"/>
  <c r="CT230" i="2" s="1"/>
  <c r="CT231" i="2" s="1"/>
  <c r="CT232" i="2" s="1"/>
  <c r="CT233" i="2" s="1"/>
  <c r="CT234" i="2" s="1"/>
  <c r="CT235" i="2" s="1"/>
  <c r="CT236" i="2" s="1"/>
  <c r="CT237" i="2" s="1"/>
  <c r="CT238" i="2" s="1"/>
  <c r="CT239" i="2" s="1"/>
  <c r="CT240" i="2" s="1"/>
  <c r="CT241" i="2" s="1"/>
  <c r="CT242" i="2" s="1"/>
  <c r="CT243" i="2" s="1"/>
  <c r="CT244" i="2" s="1"/>
  <c r="CT245" i="2" s="1"/>
  <c r="CT246" i="2" s="1"/>
  <c r="CT247" i="2" s="1"/>
  <c r="CT248" i="2" s="1"/>
  <c r="CT249" i="2" s="1"/>
  <c r="CT250" i="2" s="1"/>
  <c r="CT251" i="2" s="1"/>
  <c r="CT252" i="2" s="1"/>
  <c r="CT253" i="2" s="1"/>
  <c r="CT254" i="2" s="1"/>
  <c r="CT255" i="2" s="1"/>
  <c r="CT256" i="2" s="1"/>
  <c r="CT257" i="2" s="1"/>
  <c r="CT258" i="2" s="1"/>
  <c r="CT259" i="2" s="1"/>
  <c r="CT260" i="2" s="1"/>
  <c r="CT261" i="2" s="1"/>
  <c r="CT262" i="2" s="1"/>
  <c r="CT263" i="2" s="1"/>
  <c r="CT264" i="2" s="1"/>
  <c r="CT265" i="2" s="1"/>
  <c r="CT266" i="2" s="1"/>
  <c r="CT267" i="2" s="1"/>
  <c r="CT268" i="2" s="1"/>
  <c r="CT269" i="2" s="1"/>
  <c r="CT270" i="2" s="1"/>
  <c r="CT271" i="2" s="1"/>
  <c r="CT272" i="2" s="1"/>
  <c r="CT273" i="2" s="1"/>
  <c r="CT274" i="2" s="1"/>
  <c r="CT275" i="2" s="1"/>
  <c r="CT276" i="2" s="1"/>
  <c r="CT277" i="2" s="1"/>
  <c r="CT278" i="2" s="1"/>
  <c r="CT279" i="2" s="1"/>
  <c r="CT280" i="2" s="1"/>
  <c r="CT281" i="2" s="1"/>
  <c r="CT282" i="2" s="1"/>
  <c r="CT283" i="2" s="1"/>
  <c r="CT284" i="2" s="1"/>
  <c r="CT285" i="2" s="1"/>
  <c r="CT286" i="2" s="1"/>
  <c r="CT287" i="2" s="1"/>
  <c r="CT288" i="2" s="1"/>
  <c r="CT289" i="2" s="1"/>
  <c r="CT290" i="2" s="1"/>
  <c r="CT291" i="2" s="1"/>
  <c r="CT292" i="2" s="1"/>
  <c r="CT293" i="2" s="1"/>
  <c r="CT294" i="2" s="1"/>
  <c r="CT295" i="2" s="1"/>
  <c r="CT296" i="2" s="1"/>
  <c r="CT297" i="2" s="1"/>
  <c r="CT298" i="2" s="1"/>
  <c r="CT299" i="2" s="1"/>
  <c r="CT300" i="2" s="1"/>
  <c r="CT301" i="2" s="1"/>
  <c r="CT302" i="2" s="1"/>
  <c r="CT303" i="2" s="1"/>
  <c r="CT304" i="2" s="1"/>
  <c r="CT305" i="2" s="1"/>
  <c r="CT306" i="2" s="1"/>
  <c r="CT307" i="2" s="1"/>
  <c r="CT308" i="2" s="1"/>
  <c r="CT309" i="2" s="1"/>
  <c r="CT310" i="2" s="1"/>
  <c r="CT311" i="2" s="1"/>
  <c r="CT312" i="2" s="1"/>
  <c r="CT313" i="2" s="1"/>
  <c r="CT314" i="2" s="1"/>
  <c r="CT315" i="2" s="1"/>
  <c r="CT316" i="2" s="1"/>
  <c r="CT317" i="2" s="1"/>
  <c r="CT318" i="2" s="1"/>
  <c r="CT319" i="2" s="1"/>
  <c r="CT320" i="2" s="1"/>
  <c r="CT321" i="2" s="1"/>
  <c r="CT322" i="2" s="1"/>
  <c r="CT323" i="2" s="1"/>
  <c r="CT324" i="2" s="1"/>
  <c r="CT325" i="2" s="1"/>
  <c r="CT326" i="2" s="1"/>
  <c r="CT327" i="2" s="1"/>
  <c r="CT328" i="2" s="1"/>
  <c r="CT329" i="2" s="1"/>
  <c r="CT330" i="2" s="1"/>
  <c r="CT331" i="2" s="1"/>
  <c r="CT332" i="2" s="1"/>
  <c r="CT333" i="2" s="1"/>
  <c r="CT334" i="2" s="1"/>
  <c r="CT335" i="2" s="1"/>
  <c r="CT336" i="2" s="1"/>
  <c r="CT337" i="2" s="1"/>
  <c r="CT338" i="2" s="1"/>
  <c r="CT339" i="2" s="1"/>
  <c r="CT340" i="2" s="1"/>
  <c r="CT341" i="2" s="1"/>
  <c r="CT342" i="2" s="1"/>
  <c r="CT343" i="2" s="1"/>
  <c r="CT344" i="2" s="1"/>
  <c r="CT345" i="2" s="1"/>
  <c r="CT346" i="2" s="1"/>
  <c r="CT347" i="2" s="1"/>
  <c r="CT348" i="2" s="1"/>
  <c r="CT349" i="2" s="1"/>
  <c r="CT350" i="2" s="1"/>
  <c r="CT351" i="2" s="1"/>
  <c r="CT352" i="2" s="1"/>
  <c r="CT353" i="2" s="1"/>
  <c r="CT354" i="2" s="1"/>
  <c r="CT355" i="2" s="1"/>
  <c r="CT356" i="2" s="1"/>
  <c r="CT357" i="2" s="1"/>
  <c r="CT358" i="2" s="1"/>
  <c r="CT359" i="2" s="1"/>
  <c r="CT360" i="2" s="1"/>
  <c r="CT361" i="2" s="1"/>
  <c r="CT362" i="2" s="1"/>
  <c r="CT363" i="2" s="1"/>
  <c r="CT364" i="2" s="1"/>
  <c r="CT365" i="2" s="1"/>
  <c r="CT366" i="2" s="1"/>
  <c r="AB5" i="2"/>
  <c r="AB6" i="2" s="1"/>
  <c r="AB7" i="2" s="1"/>
  <c r="AB8" i="2" s="1"/>
  <c r="AB10" i="2" s="1"/>
  <c r="AB11" i="2" s="1"/>
  <c r="AB13" i="2" s="1"/>
  <c r="AB14" i="2" s="1"/>
  <c r="AB15" i="2" s="1"/>
  <c r="AB16" i="2" s="1"/>
  <c r="AB17" i="2" s="1"/>
  <c r="AB18" i="2" s="1"/>
  <c r="AB19" i="2" s="1"/>
  <c r="AB20" i="2" s="1"/>
  <c r="AB21" i="2" s="1"/>
  <c r="AB22" i="2" s="1"/>
  <c r="AB23" i="2" s="1"/>
  <c r="AB24" i="2" s="1"/>
  <c r="AB25" i="2" s="1"/>
  <c r="AB26" i="2" s="1"/>
  <c r="AB27" i="2" s="1"/>
  <c r="AB28" i="2" s="1"/>
  <c r="AB29" i="2" s="1"/>
  <c r="AB30" i="2" s="1"/>
  <c r="AB31" i="2" s="1"/>
  <c r="AB32" i="2" s="1"/>
  <c r="AB33" i="2" s="1"/>
  <c r="AB34" i="2" s="1"/>
  <c r="AB35" i="2" s="1"/>
  <c r="AB36" i="2" s="1"/>
  <c r="AB37" i="2" s="1"/>
  <c r="AB38" i="2" s="1"/>
  <c r="AB39" i="2" s="1"/>
  <c r="AB40" i="2" s="1"/>
  <c r="AB41" i="2" s="1"/>
  <c r="AB42" i="2" s="1"/>
  <c r="AB43" i="2" s="1"/>
  <c r="AB44" i="2" s="1"/>
  <c r="AB45" i="2" s="1"/>
  <c r="AB46" i="2" s="1"/>
  <c r="AB47" i="2" s="1"/>
  <c r="AB48" i="2" s="1"/>
  <c r="AB49" i="2" s="1"/>
  <c r="AB50" i="2" s="1"/>
  <c r="AB51" i="2" s="1"/>
  <c r="AB52" i="2" s="1"/>
  <c r="AB53" i="2" s="1"/>
  <c r="AB54" i="2" s="1"/>
  <c r="AB55" i="2" s="1"/>
  <c r="AB56" i="2" s="1"/>
  <c r="AB57" i="2" s="1"/>
  <c r="AB58" i="2" s="1"/>
  <c r="AB59" i="2" s="1"/>
  <c r="AB60" i="2" s="1"/>
  <c r="AB61" i="2" s="1"/>
  <c r="AB62" i="2" s="1"/>
  <c r="AB63" i="2" s="1"/>
  <c r="AB64" i="2" s="1"/>
  <c r="AB65" i="2" s="1"/>
  <c r="AB66" i="2" s="1"/>
  <c r="AB67" i="2" s="1"/>
  <c r="AB68" i="2" s="1"/>
  <c r="AB69" i="2" s="1"/>
  <c r="AB70" i="2" s="1"/>
  <c r="AB71" i="2" s="1"/>
  <c r="AB72" i="2" s="1"/>
  <c r="AB73" i="2" s="1"/>
  <c r="AB74" i="2" s="1"/>
  <c r="AB75" i="2" s="1"/>
  <c r="AB76" i="2" s="1"/>
  <c r="AB77" i="2" s="1"/>
  <c r="AB78" i="2" s="1"/>
  <c r="AB79" i="2" s="1"/>
  <c r="AB80" i="2" s="1"/>
  <c r="AB81" i="2" s="1"/>
  <c r="AB82" i="2" s="1"/>
  <c r="AB83" i="2" s="1"/>
  <c r="AB84" i="2" s="1"/>
  <c r="AB85" i="2" s="1"/>
  <c r="AB86" i="2" s="1"/>
  <c r="AB87" i="2" s="1"/>
  <c r="AB88" i="2" s="1"/>
  <c r="AB89" i="2" s="1"/>
  <c r="AB90" i="2" s="1"/>
  <c r="AB91" i="2" s="1"/>
  <c r="AB92" i="2" s="1"/>
  <c r="AB93" i="2" s="1"/>
  <c r="AB94" i="2" s="1"/>
  <c r="AB95" i="2" s="1"/>
  <c r="AB96" i="2" s="1"/>
  <c r="AB97" i="2" s="1"/>
  <c r="AB98" i="2" s="1"/>
  <c r="AB99" i="2" s="1"/>
  <c r="AB100" i="2" s="1"/>
  <c r="AB101" i="2" s="1"/>
  <c r="AB102" i="2" s="1"/>
  <c r="AB103" i="2" s="1"/>
  <c r="AB104" i="2" s="1"/>
  <c r="AB105" i="2" s="1"/>
  <c r="AB106" i="2" s="1"/>
  <c r="AB107" i="2" s="1"/>
  <c r="AB108" i="2" s="1"/>
  <c r="AB109" i="2" s="1"/>
  <c r="AB110" i="2" s="1"/>
  <c r="AB111" i="2" s="1"/>
  <c r="AB112" i="2" s="1"/>
  <c r="AB113" i="2" s="1"/>
  <c r="AB114" i="2" s="1"/>
  <c r="AB115" i="2" s="1"/>
  <c r="AB116" i="2" s="1"/>
  <c r="AB117" i="2" s="1"/>
  <c r="AB118" i="2" s="1"/>
  <c r="AB119" i="2" s="1"/>
  <c r="AB120" i="2" s="1"/>
  <c r="AB121" i="2" s="1"/>
  <c r="AB122" i="2" s="1"/>
  <c r="AB123" i="2" s="1"/>
  <c r="AB124" i="2" s="1"/>
  <c r="AB125" i="2" s="1"/>
  <c r="AB126" i="2" s="1"/>
  <c r="AB127" i="2" s="1"/>
  <c r="AB128" i="2" s="1"/>
  <c r="AB129" i="2" s="1"/>
  <c r="AB130" i="2" s="1"/>
  <c r="AB131" i="2" s="1"/>
  <c r="AB132" i="2" s="1"/>
  <c r="AB133" i="2" s="1"/>
  <c r="AB134" i="2" s="1"/>
  <c r="AB135" i="2" s="1"/>
  <c r="AB136" i="2" s="1"/>
  <c r="AB137" i="2" s="1"/>
  <c r="AB138" i="2" s="1"/>
  <c r="AB139" i="2" s="1"/>
  <c r="AB140" i="2" s="1"/>
  <c r="AB141" i="2" s="1"/>
  <c r="AB142" i="2" s="1"/>
  <c r="AB143" i="2" s="1"/>
  <c r="AB144" i="2" s="1"/>
  <c r="AB145" i="2" s="1"/>
  <c r="AB146" i="2" s="1"/>
  <c r="AB147" i="2" s="1"/>
  <c r="AB148" i="2" s="1"/>
  <c r="AB149" i="2" s="1"/>
  <c r="AB150" i="2" s="1"/>
  <c r="AB151" i="2" s="1"/>
  <c r="AB152" i="2" s="1"/>
  <c r="AB153" i="2" s="1"/>
  <c r="AB154" i="2" s="1"/>
  <c r="AB155" i="2" s="1"/>
  <c r="AB156" i="2" s="1"/>
  <c r="AB157" i="2" s="1"/>
  <c r="AB158" i="2" s="1"/>
  <c r="AB159" i="2" s="1"/>
  <c r="AB160" i="2" s="1"/>
  <c r="AB161" i="2" s="1"/>
  <c r="AB162" i="2" s="1"/>
  <c r="AB163" i="2" s="1"/>
  <c r="AB164" i="2" s="1"/>
  <c r="AB165" i="2" s="1"/>
  <c r="AB166" i="2" s="1"/>
  <c r="AB167" i="2" s="1"/>
  <c r="AB168" i="2" s="1"/>
  <c r="AB169" i="2" s="1"/>
  <c r="AB170" i="2" s="1"/>
  <c r="AB171" i="2" s="1"/>
  <c r="AB172" i="2" s="1"/>
  <c r="AB173" i="2" s="1"/>
  <c r="AB174" i="2" s="1"/>
  <c r="AB175" i="2" s="1"/>
  <c r="AB176" i="2" s="1"/>
  <c r="AB177" i="2" s="1"/>
  <c r="AB178" i="2" s="1"/>
  <c r="AB179" i="2" s="1"/>
  <c r="AB180" i="2" s="1"/>
  <c r="AB181" i="2" s="1"/>
  <c r="AB182" i="2" s="1"/>
  <c r="AB183" i="2" s="1"/>
  <c r="AB184" i="2" s="1"/>
  <c r="AB185" i="2" s="1"/>
  <c r="AB186" i="2" s="1"/>
  <c r="AB187" i="2" s="1"/>
  <c r="AB188" i="2" s="1"/>
  <c r="AB189" i="2" s="1"/>
  <c r="AB190" i="2" s="1"/>
  <c r="AB191" i="2" s="1"/>
  <c r="AB192" i="2" s="1"/>
  <c r="AB193" i="2" s="1"/>
  <c r="AB194" i="2" s="1"/>
  <c r="AB195" i="2" s="1"/>
  <c r="AB196" i="2" s="1"/>
  <c r="AB197" i="2" s="1"/>
  <c r="AB198" i="2" s="1"/>
  <c r="AB199" i="2" s="1"/>
  <c r="AB200" i="2" s="1"/>
  <c r="AB201" i="2" s="1"/>
  <c r="AB202" i="2" s="1"/>
  <c r="AB203" i="2" s="1"/>
  <c r="AB204" i="2" s="1"/>
  <c r="AB205" i="2" s="1"/>
  <c r="AB206" i="2" s="1"/>
  <c r="AB207" i="2" s="1"/>
  <c r="AB208" i="2" s="1"/>
  <c r="AB209" i="2" s="1"/>
  <c r="AB210" i="2" s="1"/>
  <c r="AB211" i="2" s="1"/>
  <c r="AB212" i="2" s="1"/>
  <c r="AB213" i="2" s="1"/>
  <c r="AB214" i="2" s="1"/>
  <c r="AB215" i="2" s="1"/>
  <c r="AB216" i="2" s="1"/>
  <c r="AB217" i="2" s="1"/>
  <c r="AB218" i="2" s="1"/>
  <c r="AB219" i="2" s="1"/>
  <c r="AB220" i="2" s="1"/>
  <c r="AB221" i="2" s="1"/>
  <c r="AB222" i="2" s="1"/>
  <c r="AB223" i="2" s="1"/>
  <c r="AB224" i="2" s="1"/>
  <c r="AB225" i="2" s="1"/>
  <c r="AB226" i="2" s="1"/>
  <c r="AB227" i="2" s="1"/>
  <c r="AB228" i="2" s="1"/>
  <c r="AB229" i="2" s="1"/>
  <c r="AB230" i="2" s="1"/>
  <c r="AB231" i="2" s="1"/>
  <c r="AB232" i="2" s="1"/>
  <c r="AB233" i="2" s="1"/>
  <c r="AB234" i="2" s="1"/>
  <c r="AB235" i="2" s="1"/>
  <c r="AB236" i="2" s="1"/>
  <c r="AB237" i="2" s="1"/>
  <c r="AB238" i="2" s="1"/>
  <c r="AB239" i="2" s="1"/>
  <c r="AB240" i="2" s="1"/>
  <c r="AB241" i="2" s="1"/>
  <c r="AB242" i="2" s="1"/>
  <c r="AB243" i="2" s="1"/>
  <c r="AB244" i="2" s="1"/>
  <c r="AB245" i="2" s="1"/>
  <c r="AB246" i="2" s="1"/>
  <c r="AB247" i="2" s="1"/>
  <c r="AB248" i="2" s="1"/>
  <c r="AB249" i="2" s="1"/>
  <c r="AB250" i="2" s="1"/>
  <c r="AB251" i="2" s="1"/>
  <c r="AB252" i="2" s="1"/>
  <c r="AB253" i="2" s="1"/>
  <c r="AB254" i="2" s="1"/>
  <c r="AB255" i="2" s="1"/>
  <c r="AB256" i="2" s="1"/>
  <c r="AB257" i="2" s="1"/>
  <c r="AB258" i="2" s="1"/>
  <c r="AB259" i="2" s="1"/>
  <c r="AB260" i="2" s="1"/>
  <c r="AB261" i="2" s="1"/>
  <c r="AB262" i="2" s="1"/>
  <c r="AB263" i="2" s="1"/>
  <c r="AB264" i="2" s="1"/>
  <c r="AB265" i="2" s="1"/>
  <c r="AB266" i="2" s="1"/>
  <c r="AB267" i="2" s="1"/>
  <c r="AB268" i="2" s="1"/>
  <c r="AB269" i="2" s="1"/>
  <c r="AB270" i="2" s="1"/>
  <c r="AB271" i="2" s="1"/>
  <c r="AB272" i="2" s="1"/>
  <c r="AB273" i="2" s="1"/>
  <c r="AB274" i="2" s="1"/>
  <c r="AB275" i="2" s="1"/>
  <c r="AB276" i="2" s="1"/>
  <c r="AB277" i="2" s="1"/>
  <c r="AB278" i="2" s="1"/>
  <c r="AB279" i="2" s="1"/>
  <c r="AB280" i="2" s="1"/>
  <c r="AB281" i="2" s="1"/>
  <c r="AB282" i="2" s="1"/>
  <c r="AB283" i="2" s="1"/>
  <c r="AB284" i="2" s="1"/>
  <c r="AB285" i="2" s="1"/>
  <c r="AB286" i="2" s="1"/>
  <c r="AB287" i="2" s="1"/>
  <c r="AB288" i="2" s="1"/>
  <c r="AB289" i="2" s="1"/>
  <c r="AB290" i="2" s="1"/>
  <c r="AB291" i="2" s="1"/>
  <c r="AB292" i="2" s="1"/>
  <c r="AB293" i="2" s="1"/>
  <c r="AB294" i="2" s="1"/>
  <c r="AB295" i="2" s="1"/>
  <c r="AB296" i="2" s="1"/>
  <c r="AB297" i="2" s="1"/>
  <c r="AB298" i="2" s="1"/>
  <c r="AB299" i="2" s="1"/>
  <c r="AB300" i="2" s="1"/>
  <c r="AB301" i="2" s="1"/>
  <c r="AB302" i="2" s="1"/>
  <c r="AB303" i="2" s="1"/>
  <c r="AB304" i="2" s="1"/>
  <c r="AB305" i="2" s="1"/>
  <c r="AB306" i="2" s="1"/>
  <c r="AB307" i="2" s="1"/>
  <c r="AB308" i="2" s="1"/>
  <c r="AB309" i="2" s="1"/>
  <c r="AB310" i="2" s="1"/>
  <c r="AB311" i="2" s="1"/>
  <c r="AB312" i="2" s="1"/>
  <c r="AB313" i="2" s="1"/>
  <c r="AB314" i="2" s="1"/>
  <c r="AB315" i="2" s="1"/>
  <c r="AB316" i="2" s="1"/>
  <c r="AB317" i="2" s="1"/>
  <c r="AB318" i="2" s="1"/>
  <c r="AB319" i="2" s="1"/>
  <c r="AB320" i="2" s="1"/>
  <c r="AB321" i="2" s="1"/>
  <c r="AB322" i="2" s="1"/>
  <c r="AB323" i="2" s="1"/>
  <c r="AB324" i="2" s="1"/>
  <c r="AB325" i="2" s="1"/>
  <c r="AB326" i="2" s="1"/>
  <c r="AB327" i="2" s="1"/>
  <c r="AB328" i="2" s="1"/>
  <c r="AB329" i="2" s="1"/>
  <c r="AB330" i="2" s="1"/>
  <c r="AB331" i="2" s="1"/>
  <c r="AB332" i="2" s="1"/>
  <c r="AB333" i="2" s="1"/>
  <c r="AB334" i="2" s="1"/>
  <c r="AB335" i="2" s="1"/>
  <c r="AB336" i="2" s="1"/>
  <c r="AB337" i="2" s="1"/>
  <c r="AB338" i="2" s="1"/>
  <c r="AB339" i="2" s="1"/>
  <c r="AB340" i="2" s="1"/>
  <c r="AB341" i="2" s="1"/>
  <c r="AB342" i="2" s="1"/>
  <c r="AB343" i="2" s="1"/>
  <c r="AB344" i="2" s="1"/>
  <c r="AB345" i="2" s="1"/>
  <c r="AB346" i="2" s="1"/>
  <c r="AB347" i="2" s="1"/>
  <c r="AB348" i="2" s="1"/>
  <c r="AB349" i="2" s="1"/>
  <c r="AB350" i="2" s="1"/>
  <c r="AB351" i="2" s="1"/>
  <c r="AB352" i="2" s="1"/>
  <c r="AB353" i="2" s="1"/>
  <c r="AB354" i="2" s="1"/>
  <c r="AB355" i="2" s="1"/>
  <c r="AB356" i="2" s="1"/>
  <c r="AB357" i="2" s="1"/>
  <c r="AB358" i="2" s="1"/>
  <c r="AB359" i="2" s="1"/>
  <c r="AB360" i="2" s="1"/>
  <c r="AB361" i="2" s="1"/>
  <c r="AB362" i="2" s="1"/>
  <c r="AB363" i="2" s="1"/>
  <c r="AB364" i="2" s="1"/>
  <c r="AB365" i="2" s="1"/>
  <c r="AB366" i="2" s="1"/>
  <c r="AP5" i="2"/>
  <c r="AP6" i="2" s="1"/>
  <c r="AP7" i="2" s="1"/>
  <c r="AP8" i="2" s="1"/>
  <c r="AP10" i="2" s="1"/>
  <c r="AP11" i="2" s="1"/>
  <c r="AP13" i="2" s="1"/>
  <c r="AP14" i="2" s="1"/>
  <c r="AP15" i="2" s="1"/>
  <c r="AP16" i="2" s="1"/>
  <c r="AP17" i="2" s="1"/>
  <c r="AP18" i="2" s="1"/>
  <c r="AP19" i="2" s="1"/>
  <c r="AP20" i="2" s="1"/>
  <c r="AP21" i="2" s="1"/>
  <c r="AP22" i="2" s="1"/>
  <c r="AP23" i="2" s="1"/>
  <c r="AP24" i="2" s="1"/>
  <c r="AP25" i="2" s="1"/>
  <c r="AP26" i="2" s="1"/>
  <c r="AP27" i="2" s="1"/>
  <c r="AP28" i="2" s="1"/>
  <c r="AP29" i="2" s="1"/>
  <c r="AP30" i="2" s="1"/>
  <c r="AP31" i="2" s="1"/>
  <c r="AP32" i="2" s="1"/>
  <c r="AP33" i="2" s="1"/>
  <c r="AP34" i="2" s="1"/>
  <c r="AP35" i="2" s="1"/>
  <c r="AP36" i="2" s="1"/>
  <c r="AP37" i="2" s="1"/>
  <c r="AP38" i="2" s="1"/>
  <c r="AP39" i="2" s="1"/>
  <c r="AP40" i="2" s="1"/>
  <c r="AP41" i="2" s="1"/>
  <c r="AP42" i="2" s="1"/>
  <c r="AP43" i="2" s="1"/>
  <c r="AP44" i="2" s="1"/>
  <c r="AP45" i="2" s="1"/>
  <c r="AP46" i="2" s="1"/>
  <c r="AP47" i="2" s="1"/>
  <c r="AP48" i="2" s="1"/>
  <c r="AP49" i="2" s="1"/>
  <c r="AP50" i="2" s="1"/>
  <c r="AP51" i="2" s="1"/>
  <c r="AP52" i="2" s="1"/>
  <c r="AP53" i="2" s="1"/>
  <c r="AP54" i="2" s="1"/>
  <c r="AP55" i="2" s="1"/>
  <c r="AP56" i="2" s="1"/>
  <c r="AP57" i="2" s="1"/>
  <c r="AP58" i="2" s="1"/>
  <c r="AP59" i="2" s="1"/>
  <c r="AP60" i="2" s="1"/>
  <c r="AP61" i="2" s="1"/>
  <c r="AP62" i="2" s="1"/>
  <c r="AP63" i="2" s="1"/>
  <c r="AP64" i="2" s="1"/>
  <c r="AP65" i="2" s="1"/>
  <c r="AP66" i="2" s="1"/>
  <c r="AP67" i="2" s="1"/>
  <c r="AP68" i="2" s="1"/>
  <c r="AP69" i="2" s="1"/>
  <c r="AP70" i="2" s="1"/>
  <c r="AP71" i="2" s="1"/>
  <c r="AP72" i="2" s="1"/>
  <c r="AP73" i="2" s="1"/>
  <c r="AP74" i="2" s="1"/>
  <c r="AP75" i="2" s="1"/>
  <c r="AP76" i="2" s="1"/>
  <c r="AP77" i="2" s="1"/>
  <c r="AP78" i="2" s="1"/>
  <c r="AP79" i="2" s="1"/>
  <c r="AP80" i="2" s="1"/>
  <c r="AP81" i="2" s="1"/>
  <c r="AP82" i="2" s="1"/>
  <c r="AP83" i="2" s="1"/>
  <c r="AP84" i="2" s="1"/>
  <c r="AP85" i="2" s="1"/>
  <c r="AP86" i="2" s="1"/>
  <c r="AP87" i="2" s="1"/>
  <c r="AP88" i="2" s="1"/>
  <c r="AP89" i="2" s="1"/>
  <c r="AP90" i="2" s="1"/>
  <c r="AP91" i="2" s="1"/>
  <c r="AP92" i="2" s="1"/>
  <c r="AP93" i="2" s="1"/>
  <c r="AP94" i="2" s="1"/>
  <c r="AP95" i="2" s="1"/>
  <c r="AP96" i="2" s="1"/>
  <c r="AP97" i="2" s="1"/>
  <c r="AP98" i="2" s="1"/>
  <c r="AP99" i="2" s="1"/>
  <c r="AP100" i="2" s="1"/>
  <c r="AP101" i="2" s="1"/>
  <c r="AP102" i="2" s="1"/>
  <c r="AP103" i="2" s="1"/>
  <c r="AP104" i="2" s="1"/>
  <c r="AP105" i="2" s="1"/>
  <c r="AP106" i="2" s="1"/>
  <c r="AP107" i="2" s="1"/>
  <c r="AP108" i="2" s="1"/>
  <c r="AP109" i="2" s="1"/>
  <c r="AP110" i="2" s="1"/>
  <c r="AP111" i="2" s="1"/>
  <c r="AP112" i="2" s="1"/>
  <c r="AP113" i="2" s="1"/>
  <c r="AP114" i="2" s="1"/>
  <c r="AP115" i="2" s="1"/>
  <c r="AP116" i="2" s="1"/>
  <c r="AP117" i="2" s="1"/>
  <c r="AP118" i="2" s="1"/>
  <c r="AP119" i="2" s="1"/>
  <c r="AP120" i="2" s="1"/>
  <c r="AP121" i="2" s="1"/>
  <c r="AP122" i="2" s="1"/>
  <c r="AP123" i="2" s="1"/>
  <c r="AP124" i="2" s="1"/>
  <c r="AP125" i="2" s="1"/>
  <c r="AP126" i="2" s="1"/>
  <c r="AP127" i="2" s="1"/>
  <c r="AP128" i="2" s="1"/>
  <c r="AP129" i="2" s="1"/>
  <c r="AP130" i="2" s="1"/>
  <c r="AP131" i="2" s="1"/>
  <c r="AP132" i="2" s="1"/>
  <c r="AP133" i="2" s="1"/>
  <c r="AP134" i="2" s="1"/>
  <c r="AP135" i="2" s="1"/>
  <c r="AP136" i="2" s="1"/>
  <c r="AP137" i="2" s="1"/>
  <c r="AP138" i="2" s="1"/>
  <c r="AP139" i="2" s="1"/>
  <c r="AP140" i="2" s="1"/>
  <c r="AP141" i="2" s="1"/>
  <c r="AP142" i="2" s="1"/>
  <c r="AP143" i="2" s="1"/>
  <c r="AP144" i="2" s="1"/>
  <c r="AP145" i="2" s="1"/>
  <c r="AP146" i="2" s="1"/>
  <c r="AP147" i="2" s="1"/>
  <c r="AP148" i="2" s="1"/>
  <c r="AP149" i="2" s="1"/>
  <c r="AP150" i="2" s="1"/>
  <c r="AP151" i="2" s="1"/>
  <c r="AP152" i="2" s="1"/>
  <c r="AP153" i="2" s="1"/>
  <c r="AP154" i="2" s="1"/>
  <c r="AP155" i="2" s="1"/>
  <c r="AP156" i="2" s="1"/>
  <c r="AP157" i="2" s="1"/>
  <c r="AP158" i="2" s="1"/>
  <c r="AP159" i="2" s="1"/>
  <c r="AP160" i="2" s="1"/>
  <c r="AP161" i="2" s="1"/>
  <c r="AP162" i="2" s="1"/>
  <c r="AP163" i="2" s="1"/>
  <c r="AP164" i="2" s="1"/>
  <c r="AP165" i="2" s="1"/>
  <c r="AP166" i="2" s="1"/>
  <c r="AP167" i="2" s="1"/>
  <c r="AP168" i="2" s="1"/>
  <c r="AP169" i="2" s="1"/>
  <c r="AP170" i="2" s="1"/>
  <c r="AP171" i="2" s="1"/>
  <c r="AP172" i="2" s="1"/>
  <c r="AP173" i="2" s="1"/>
  <c r="AP174" i="2" s="1"/>
  <c r="AP175" i="2" s="1"/>
  <c r="AP176" i="2" s="1"/>
  <c r="AP177" i="2" s="1"/>
  <c r="AP178" i="2" s="1"/>
  <c r="AP179" i="2" s="1"/>
  <c r="AP180" i="2" s="1"/>
  <c r="AP181" i="2" s="1"/>
  <c r="AP182" i="2" s="1"/>
  <c r="AP183" i="2" s="1"/>
  <c r="AP184" i="2" s="1"/>
  <c r="AP185" i="2" s="1"/>
  <c r="AP186" i="2" s="1"/>
  <c r="AP187" i="2" s="1"/>
  <c r="AP188" i="2" s="1"/>
  <c r="AP189" i="2" s="1"/>
  <c r="AP190" i="2" s="1"/>
  <c r="AP191" i="2" s="1"/>
  <c r="AP192" i="2" s="1"/>
  <c r="AP193" i="2" s="1"/>
  <c r="AP194" i="2" s="1"/>
  <c r="AP195" i="2" s="1"/>
  <c r="AP196" i="2" s="1"/>
  <c r="AP197" i="2" s="1"/>
  <c r="AP198" i="2" s="1"/>
  <c r="AP199" i="2" s="1"/>
  <c r="AP200" i="2" s="1"/>
  <c r="AP201" i="2" s="1"/>
  <c r="AP202" i="2" s="1"/>
  <c r="AP203" i="2" s="1"/>
  <c r="AP204" i="2" s="1"/>
  <c r="AP205" i="2" s="1"/>
  <c r="AP206" i="2" s="1"/>
  <c r="AP207" i="2" s="1"/>
  <c r="AP208" i="2" s="1"/>
  <c r="AP209" i="2" s="1"/>
  <c r="AP210" i="2" s="1"/>
  <c r="AP211" i="2" s="1"/>
  <c r="AP212" i="2" s="1"/>
  <c r="AP213" i="2" s="1"/>
  <c r="AP214" i="2" s="1"/>
  <c r="AP215" i="2" s="1"/>
  <c r="AP216" i="2" s="1"/>
  <c r="AP217" i="2" s="1"/>
  <c r="AP218" i="2" s="1"/>
  <c r="AP219" i="2" s="1"/>
  <c r="AP220" i="2" s="1"/>
  <c r="AP221" i="2" s="1"/>
  <c r="AP222" i="2" s="1"/>
  <c r="AP223" i="2" s="1"/>
  <c r="AP224" i="2" s="1"/>
  <c r="AP225" i="2" s="1"/>
  <c r="AP226" i="2" s="1"/>
  <c r="AP227" i="2" s="1"/>
  <c r="AP228" i="2" s="1"/>
  <c r="AP229" i="2" s="1"/>
  <c r="AP230" i="2" s="1"/>
  <c r="AP231" i="2" s="1"/>
  <c r="AP232" i="2" s="1"/>
  <c r="AP233" i="2" s="1"/>
  <c r="AP234" i="2" s="1"/>
  <c r="AP235" i="2" s="1"/>
  <c r="AP236" i="2" s="1"/>
  <c r="AP237" i="2" s="1"/>
  <c r="AP238" i="2" s="1"/>
  <c r="AP239" i="2" s="1"/>
  <c r="AP240" i="2" s="1"/>
  <c r="AP241" i="2" s="1"/>
  <c r="AP242" i="2" s="1"/>
  <c r="AP243" i="2" s="1"/>
  <c r="AP244" i="2" s="1"/>
  <c r="AP245" i="2" s="1"/>
  <c r="AP246" i="2" s="1"/>
  <c r="AP247" i="2" s="1"/>
  <c r="AP248" i="2" s="1"/>
  <c r="AP249" i="2" s="1"/>
  <c r="AP250" i="2" s="1"/>
  <c r="AP251" i="2" s="1"/>
  <c r="AP252" i="2" s="1"/>
  <c r="AP253" i="2" s="1"/>
  <c r="AP254" i="2" s="1"/>
  <c r="AP255" i="2" s="1"/>
  <c r="AP256" i="2" s="1"/>
  <c r="AP257" i="2" s="1"/>
  <c r="AP258" i="2" s="1"/>
  <c r="AP259" i="2" s="1"/>
  <c r="AP260" i="2" s="1"/>
  <c r="AP261" i="2" s="1"/>
  <c r="AP262" i="2" s="1"/>
  <c r="AP263" i="2" s="1"/>
  <c r="AP264" i="2" s="1"/>
  <c r="AP265" i="2" s="1"/>
  <c r="AP266" i="2" s="1"/>
  <c r="AP267" i="2" s="1"/>
  <c r="AP268" i="2" s="1"/>
  <c r="AP269" i="2" s="1"/>
  <c r="AP270" i="2" s="1"/>
  <c r="AP271" i="2" s="1"/>
  <c r="AP272" i="2" s="1"/>
  <c r="AP273" i="2" s="1"/>
  <c r="AP274" i="2" s="1"/>
  <c r="AP275" i="2" s="1"/>
  <c r="AP276" i="2" s="1"/>
  <c r="AP277" i="2" s="1"/>
  <c r="AP278" i="2" s="1"/>
  <c r="AP279" i="2" s="1"/>
  <c r="AP280" i="2" s="1"/>
  <c r="AP281" i="2" s="1"/>
  <c r="AP282" i="2" s="1"/>
  <c r="AP283" i="2" s="1"/>
  <c r="AP284" i="2" s="1"/>
  <c r="AP285" i="2" s="1"/>
  <c r="AP286" i="2" s="1"/>
  <c r="AP287" i="2" s="1"/>
  <c r="AP288" i="2" s="1"/>
  <c r="AP289" i="2" s="1"/>
  <c r="AP290" i="2" s="1"/>
  <c r="AP291" i="2" s="1"/>
  <c r="AP292" i="2" s="1"/>
  <c r="AP293" i="2" s="1"/>
  <c r="AP294" i="2" s="1"/>
  <c r="AP295" i="2" s="1"/>
  <c r="AP296" i="2" s="1"/>
  <c r="AP297" i="2" s="1"/>
  <c r="AP298" i="2" s="1"/>
  <c r="AP299" i="2" s="1"/>
  <c r="AP300" i="2" s="1"/>
  <c r="AP301" i="2" s="1"/>
  <c r="AP302" i="2" s="1"/>
  <c r="AP303" i="2" s="1"/>
  <c r="AP304" i="2" s="1"/>
  <c r="AP305" i="2" s="1"/>
  <c r="AP306" i="2" s="1"/>
  <c r="AP307" i="2" s="1"/>
  <c r="AP308" i="2" s="1"/>
  <c r="AP309" i="2" s="1"/>
  <c r="AP310" i="2" s="1"/>
  <c r="AP311" i="2" s="1"/>
  <c r="AP312" i="2" s="1"/>
  <c r="AP313" i="2" s="1"/>
  <c r="AP314" i="2" s="1"/>
  <c r="AP315" i="2" s="1"/>
  <c r="AP316" i="2" s="1"/>
  <c r="AP317" i="2" s="1"/>
  <c r="AP318" i="2" s="1"/>
  <c r="AP319" i="2" s="1"/>
  <c r="AP320" i="2" s="1"/>
  <c r="AP321" i="2" s="1"/>
  <c r="AP322" i="2" s="1"/>
  <c r="AP323" i="2" s="1"/>
  <c r="AP324" i="2" s="1"/>
  <c r="AP325" i="2" s="1"/>
  <c r="AP326" i="2" s="1"/>
  <c r="AP327" i="2" s="1"/>
  <c r="AP328" i="2" s="1"/>
  <c r="AP329" i="2" s="1"/>
  <c r="AP330" i="2" s="1"/>
  <c r="AP331" i="2" s="1"/>
  <c r="AP332" i="2" s="1"/>
  <c r="AP333" i="2" s="1"/>
  <c r="AP334" i="2" s="1"/>
  <c r="AP335" i="2" s="1"/>
  <c r="AP336" i="2" s="1"/>
  <c r="AP337" i="2" s="1"/>
  <c r="AP338" i="2" s="1"/>
  <c r="AP339" i="2" s="1"/>
  <c r="AP340" i="2" s="1"/>
  <c r="AP341" i="2" s="1"/>
  <c r="AP342" i="2" s="1"/>
  <c r="AP343" i="2" s="1"/>
  <c r="AP344" i="2" s="1"/>
  <c r="AP345" i="2" s="1"/>
  <c r="AP346" i="2" s="1"/>
  <c r="AP347" i="2" s="1"/>
  <c r="AP348" i="2" s="1"/>
  <c r="AP349" i="2" s="1"/>
  <c r="AP350" i="2" s="1"/>
  <c r="AP351" i="2" s="1"/>
  <c r="AP352" i="2" s="1"/>
  <c r="AP353" i="2" s="1"/>
  <c r="AP354" i="2" s="1"/>
  <c r="AP355" i="2" s="1"/>
  <c r="AP356" i="2" s="1"/>
  <c r="AP357" i="2" s="1"/>
  <c r="AP358" i="2" s="1"/>
  <c r="AP359" i="2" s="1"/>
  <c r="AP360" i="2" s="1"/>
  <c r="AP361" i="2" s="1"/>
  <c r="AP362" i="2" s="1"/>
  <c r="AP363" i="2" s="1"/>
  <c r="AP364" i="2" s="1"/>
  <c r="AP365" i="2" s="1"/>
  <c r="AP366" i="2" s="1"/>
  <c r="BQ366" i="2" a="1"/>
  <c r="BQ366" i="2" s="1"/>
  <c r="E98" i="2"/>
  <c r="E99" i="2"/>
  <c r="CW67" i="2"/>
  <c r="BC366" i="2" a="1"/>
  <c r="BC366" i="2" s="1"/>
  <c r="E97" i="2" l="1"/>
  <c r="DW67" i="2" l="1"/>
  <c r="DY67" i="2" s="1"/>
  <c r="BE67" i="2"/>
  <c r="BG67" i="2" s="1"/>
  <c r="BE68" i="2" l="1"/>
  <c r="BG68" i="2" s="1"/>
  <c r="DW68" i="2"/>
  <c r="DY68" i="2" s="1"/>
  <c r="DW69" i="2" l="1"/>
  <c r="DY69" i="2" s="1"/>
  <c r="BE69" i="2"/>
  <c r="BG69" i="2" s="1"/>
  <c r="BE70" i="2" l="1"/>
  <c r="BG70" i="2" s="1"/>
  <c r="DW70" i="2"/>
  <c r="DY70" i="2" s="1"/>
  <c r="DW71" i="2" l="1"/>
  <c r="DY71" i="2" s="1"/>
  <c r="BE71" i="2"/>
  <c r="BG71" i="2" s="1"/>
  <c r="BE72" i="2" l="1"/>
  <c r="BG72" i="2" s="1"/>
  <c r="DW72" i="2"/>
  <c r="DY72" i="2" s="1"/>
  <c r="DW73" i="2" l="1"/>
  <c r="DY73" i="2" s="1"/>
  <c r="BE73" i="2"/>
  <c r="BG73" i="2" s="1"/>
  <c r="BE74" i="2" l="1"/>
  <c r="BG74" i="2" s="1"/>
  <c r="DW74" i="2"/>
  <c r="DY74" i="2" s="1"/>
  <c r="DW75" i="2" l="1"/>
  <c r="DY75" i="2" s="1"/>
  <c r="BE75" i="2"/>
  <c r="BG75" i="2" s="1"/>
  <c r="BE76" i="2" l="1"/>
  <c r="BG76" i="2" s="1"/>
  <c r="DW76" i="2"/>
  <c r="DY76" i="2" s="1"/>
  <c r="DW77" i="2" l="1"/>
  <c r="DY77" i="2" s="1"/>
  <c r="BE77" i="2"/>
  <c r="BG77" i="2" s="1"/>
  <c r="DW78" i="2" l="1"/>
  <c r="DY78" i="2" s="1"/>
  <c r="BE78" i="2"/>
  <c r="BG78" i="2" s="1"/>
  <c r="BE79" i="2" l="1"/>
  <c r="BG79" i="2" s="1"/>
  <c r="DW79" i="2"/>
  <c r="DY79" i="2" s="1"/>
  <c r="DW80" i="2" l="1"/>
  <c r="DY80" i="2" s="1"/>
  <c r="BE80" i="2"/>
  <c r="BG80" i="2" s="1"/>
  <c r="BE81" i="2" l="1"/>
  <c r="BG81" i="2" s="1"/>
  <c r="DW81" i="2"/>
  <c r="DY81" i="2" s="1"/>
  <c r="DW82" i="2" l="1"/>
  <c r="DY82" i="2" s="1"/>
  <c r="BE82" i="2"/>
  <c r="BG82" i="2" s="1"/>
  <c r="BE83" i="2" l="1"/>
  <c r="BG83" i="2" s="1"/>
  <c r="DW83" i="2"/>
  <c r="DY83" i="2" s="1"/>
  <c r="DW84" i="2" l="1"/>
  <c r="DY84" i="2" s="1"/>
  <c r="BE84" i="2"/>
  <c r="BG84" i="2" s="1"/>
  <c r="BE85" i="2" l="1"/>
  <c r="BG85" i="2" s="1"/>
  <c r="DW85" i="2"/>
  <c r="DY85" i="2" s="1"/>
  <c r="DW86" i="2" l="1"/>
  <c r="DY86" i="2" s="1"/>
  <c r="BE86" i="2"/>
  <c r="BG86" i="2" s="1"/>
  <c r="BE87" i="2" l="1"/>
  <c r="BG87" i="2" s="1"/>
  <c r="DW87" i="2"/>
  <c r="DY87" i="2" s="1"/>
  <c r="DW88" i="2" l="1"/>
  <c r="DY88" i="2" s="1"/>
  <c r="BE88" i="2"/>
  <c r="BG88" i="2" s="1"/>
  <c r="BE89" i="2" l="1"/>
  <c r="BG89" i="2" s="1"/>
  <c r="DW89" i="2"/>
  <c r="DY89" i="2" s="1"/>
  <c r="DW90" i="2" l="1"/>
  <c r="DY90" i="2" s="1"/>
  <c r="BE90" i="2"/>
  <c r="BG90" i="2" s="1"/>
  <c r="BE91" i="2" l="1"/>
  <c r="BG91" i="2" s="1"/>
  <c r="DW91" i="2"/>
  <c r="DY91" i="2" s="1"/>
  <c r="DW92" i="2" l="1"/>
  <c r="DY92" i="2" s="1"/>
  <c r="BE92" i="2"/>
  <c r="BG92" i="2" s="1"/>
  <c r="BE93" i="2" l="1"/>
  <c r="BG93" i="2" s="1"/>
  <c r="DW93" i="2"/>
  <c r="DY93" i="2" s="1"/>
  <c r="DW94" i="2" l="1"/>
  <c r="DY94" i="2" s="1"/>
  <c r="BE94" i="2"/>
  <c r="BG94" i="2" s="1"/>
  <c r="BE95" i="2" l="1"/>
  <c r="BG95" i="2" s="1"/>
  <c r="DW95" i="2"/>
  <c r="DY95" i="2" s="1"/>
  <c r="DW96" i="2" l="1"/>
  <c r="DY96" i="2" s="1"/>
  <c r="BE96" i="2"/>
  <c r="BG96" i="2" s="1"/>
  <c r="BE97" i="2" l="1"/>
  <c r="BG97" i="2" s="1"/>
  <c r="DW97" i="2"/>
  <c r="DY97" i="2" s="1"/>
  <c r="DW98" i="2" l="1"/>
  <c r="DY98" i="2" s="1"/>
  <c r="BE98" i="2"/>
  <c r="BG98" i="2" s="1"/>
  <c r="BE99" i="2" l="1"/>
  <c r="BG99" i="2" s="1"/>
  <c r="DW99" i="2"/>
  <c r="DY99" i="2" s="1"/>
  <c r="DW100" i="2" l="1"/>
  <c r="DY100" i="2" s="1"/>
  <c r="BE100" i="2"/>
  <c r="BG100" i="2" s="1"/>
  <c r="BE101" i="2" l="1"/>
  <c r="BG101" i="2" s="1"/>
  <c r="DW101" i="2"/>
  <c r="DY101" i="2" s="1"/>
  <c r="DW102" i="2" l="1"/>
  <c r="DY102" i="2" s="1"/>
  <c r="BE102" i="2"/>
  <c r="BG102" i="2" s="1"/>
  <c r="BE103" i="2" l="1"/>
  <c r="BG103" i="2" s="1"/>
  <c r="DW103" i="2"/>
  <c r="DY103" i="2" s="1"/>
  <c r="DW104" i="2" l="1"/>
  <c r="DY104" i="2" s="1"/>
  <c r="BE104" i="2"/>
  <c r="BG104" i="2" s="1"/>
  <c r="BE105" i="2" l="1"/>
  <c r="BG105" i="2" s="1"/>
  <c r="DW105" i="2"/>
  <c r="DY105" i="2" s="1"/>
  <c r="DW106" i="2" l="1"/>
  <c r="DY106" i="2" s="1"/>
  <c r="BE106" i="2"/>
  <c r="BG106" i="2" s="1"/>
  <c r="BE107" i="2" l="1"/>
  <c r="BG107" i="2" s="1"/>
  <c r="DW107" i="2"/>
  <c r="DY107" i="2" s="1"/>
  <c r="DW108" i="2" l="1"/>
  <c r="DY108" i="2" s="1"/>
  <c r="BE108" i="2"/>
  <c r="BG108" i="2" s="1"/>
  <c r="BE109" i="2" l="1"/>
  <c r="BG109" i="2" s="1"/>
  <c r="DW109" i="2"/>
  <c r="DY109" i="2" s="1"/>
  <c r="DW110" i="2" l="1"/>
  <c r="DY110" i="2" s="1"/>
  <c r="BE110" i="2"/>
  <c r="BG110" i="2" s="1"/>
  <c r="BE111" i="2" l="1"/>
  <c r="BG111" i="2" s="1"/>
  <c r="DW111" i="2"/>
  <c r="DY111" i="2" s="1"/>
  <c r="DW112" i="2" l="1"/>
  <c r="DY112" i="2" s="1"/>
  <c r="BE112" i="2"/>
  <c r="BG112" i="2" s="1"/>
  <c r="BE113" i="2" l="1"/>
  <c r="BG113" i="2" s="1"/>
  <c r="DW113" i="2"/>
  <c r="DY113" i="2" s="1"/>
  <c r="DW114" i="2" l="1"/>
  <c r="DY114" i="2" s="1"/>
  <c r="BE114" i="2"/>
  <c r="BG114" i="2" s="1"/>
  <c r="BE115" i="2" l="1"/>
  <c r="BG115" i="2" s="1"/>
  <c r="DW115" i="2"/>
  <c r="DY115" i="2" s="1"/>
  <c r="DW116" i="2" l="1"/>
  <c r="DY116" i="2" s="1"/>
  <c r="BE116" i="2"/>
  <c r="BG116" i="2" s="1"/>
  <c r="BE117" i="2" l="1"/>
  <c r="BG117" i="2" s="1"/>
  <c r="DW117" i="2"/>
  <c r="DY117" i="2" s="1"/>
  <c r="DW118" i="2" l="1"/>
  <c r="DY118" i="2" s="1"/>
  <c r="BE118" i="2"/>
  <c r="BG118" i="2" s="1"/>
  <c r="BE119" i="2" l="1"/>
  <c r="BG119" i="2" s="1"/>
  <c r="DW119" i="2"/>
  <c r="DY119" i="2" s="1"/>
  <c r="DW120" i="2" l="1"/>
  <c r="DY120" i="2" s="1"/>
  <c r="BE120" i="2"/>
  <c r="BG120" i="2" s="1"/>
  <c r="BE121" i="2" l="1"/>
  <c r="BG121" i="2" s="1"/>
  <c r="DW121" i="2"/>
  <c r="DY121" i="2" s="1"/>
  <c r="DW122" i="2" l="1"/>
  <c r="DY122" i="2" s="1"/>
  <c r="BE122" i="2"/>
  <c r="BG122" i="2" s="1"/>
  <c r="BE123" i="2" l="1"/>
  <c r="BG123" i="2" s="1"/>
  <c r="DW123" i="2"/>
  <c r="DY123" i="2" s="1"/>
  <c r="DW124" i="2" l="1"/>
  <c r="DY124" i="2" s="1"/>
  <c r="BE124" i="2"/>
  <c r="BG124" i="2" s="1"/>
  <c r="BE125" i="2" l="1"/>
  <c r="BG125" i="2" s="1"/>
  <c r="DW125" i="2"/>
  <c r="DY125" i="2" s="1"/>
  <c r="DW126" i="2" l="1"/>
  <c r="DY126" i="2" s="1"/>
  <c r="BE126" i="2"/>
  <c r="BG126" i="2" s="1"/>
  <c r="BE127" i="2" l="1"/>
  <c r="BG127" i="2" s="1"/>
  <c r="BS67" i="2"/>
  <c r="BU67" i="2" s="1"/>
  <c r="DW127" i="2"/>
  <c r="DY127" i="2" s="1"/>
  <c r="DW128" i="2" l="1"/>
  <c r="DY128" i="2" s="1"/>
  <c r="BS68" i="2"/>
  <c r="BU68" i="2" s="1"/>
  <c r="DI67" i="2"/>
  <c r="DK67" i="2" s="1"/>
  <c r="BE128" i="2"/>
  <c r="BG128" i="2" s="1"/>
  <c r="BS69" i="2" l="1"/>
  <c r="BU69" i="2" s="1"/>
  <c r="BE129" i="2"/>
  <c r="BG129" i="2" s="1"/>
  <c r="DI68" i="2"/>
  <c r="DK68" i="2" s="1"/>
  <c r="DW129" i="2"/>
  <c r="DY129" i="2" s="1"/>
  <c r="DW130" i="2" l="1"/>
  <c r="DY130" i="2" s="1"/>
  <c r="DI69" i="2"/>
  <c r="DK69" i="2" s="1"/>
  <c r="BE130" i="2"/>
  <c r="BG130" i="2" s="1"/>
  <c r="BS70" i="2"/>
  <c r="BU70" i="2" s="1"/>
  <c r="BS71" i="2" l="1"/>
  <c r="BU71" i="2" s="1"/>
  <c r="BE131" i="2"/>
  <c r="BG131" i="2" s="1"/>
  <c r="DI70" i="2"/>
  <c r="DK70" i="2" s="1"/>
  <c r="DW131" i="2"/>
  <c r="DY131" i="2" s="1"/>
  <c r="DW132" i="2" l="1"/>
  <c r="DY132" i="2" s="1"/>
  <c r="DI71" i="2"/>
  <c r="DK71" i="2" s="1"/>
  <c r="BE132" i="2"/>
  <c r="BG132" i="2" s="1"/>
  <c r="BS72" i="2"/>
  <c r="BU72" i="2" s="1"/>
  <c r="BS73" i="2" l="1"/>
  <c r="BU73" i="2" s="1"/>
  <c r="BE133" i="2"/>
  <c r="BG133" i="2" s="1"/>
  <c r="DI72" i="2"/>
  <c r="DK72" i="2" s="1"/>
  <c r="DW133" i="2"/>
  <c r="DY133" i="2" s="1"/>
  <c r="DW134" i="2" l="1"/>
  <c r="DY134" i="2" s="1"/>
  <c r="DI73" i="2"/>
  <c r="DK73" i="2" s="1"/>
  <c r="BE134" i="2"/>
  <c r="BG134" i="2" s="1"/>
  <c r="BS74" i="2"/>
  <c r="BU74" i="2" s="1"/>
  <c r="BS75" i="2" l="1"/>
  <c r="BU75" i="2" s="1"/>
  <c r="BE135" i="2"/>
  <c r="BG135" i="2" s="1"/>
  <c r="DI74" i="2"/>
  <c r="DK74" i="2" s="1"/>
  <c r="DW135" i="2"/>
  <c r="DY135" i="2" s="1"/>
  <c r="DW136" i="2" l="1"/>
  <c r="DY136" i="2" s="1"/>
  <c r="DI75" i="2"/>
  <c r="DK75" i="2" s="1"/>
  <c r="BE136" i="2"/>
  <c r="BG136" i="2" s="1"/>
  <c r="BS76" i="2"/>
  <c r="BU76" i="2" s="1"/>
  <c r="BS77" i="2" l="1"/>
  <c r="BU77" i="2" s="1"/>
  <c r="BE137" i="2"/>
  <c r="BG137" i="2" s="1"/>
  <c r="DI76" i="2"/>
  <c r="DK76" i="2" s="1"/>
  <c r="DW137" i="2"/>
  <c r="DY137" i="2" s="1"/>
  <c r="DW138" i="2" l="1"/>
  <c r="DY138" i="2" s="1"/>
  <c r="DI77" i="2"/>
  <c r="DK77" i="2" s="1"/>
  <c r="BE138" i="2"/>
  <c r="BG138" i="2" s="1"/>
  <c r="BS78" i="2"/>
  <c r="BU78" i="2" s="1"/>
  <c r="BS79" i="2" l="1"/>
  <c r="BU79" i="2" s="1"/>
  <c r="BE139" i="2"/>
  <c r="BG139" i="2" s="1"/>
  <c r="DI78" i="2"/>
  <c r="DK78" i="2" s="1"/>
  <c r="DW139" i="2"/>
  <c r="DY139" i="2" s="1"/>
  <c r="DW140" i="2" l="1"/>
  <c r="DY140" i="2" s="1"/>
  <c r="DI79" i="2"/>
  <c r="DK79" i="2" s="1"/>
  <c r="BE140" i="2"/>
  <c r="BG140" i="2" s="1"/>
  <c r="BS80" i="2"/>
  <c r="BU80" i="2" s="1"/>
  <c r="BS81" i="2" l="1"/>
  <c r="BU81" i="2" s="1"/>
  <c r="BE141" i="2"/>
  <c r="BG141" i="2" s="1"/>
  <c r="DI80" i="2"/>
  <c r="DK80" i="2" s="1"/>
  <c r="DW141" i="2"/>
  <c r="DY141" i="2" s="1"/>
  <c r="DW142" i="2" l="1"/>
  <c r="DY142" i="2" s="1"/>
  <c r="DI81" i="2"/>
  <c r="DK81" i="2" s="1"/>
  <c r="BE142" i="2"/>
  <c r="BG142" i="2" s="1"/>
  <c r="BS82" i="2"/>
  <c r="BU82" i="2" s="1"/>
  <c r="BS83" i="2" l="1"/>
  <c r="BU83" i="2" s="1"/>
  <c r="BE143" i="2"/>
  <c r="BG143" i="2" s="1"/>
  <c r="DI82" i="2"/>
  <c r="DK82" i="2" s="1"/>
  <c r="DW143" i="2"/>
  <c r="DY143" i="2" s="1"/>
  <c r="DW144" i="2" l="1"/>
  <c r="DY144" i="2" s="1"/>
  <c r="DI83" i="2"/>
  <c r="DK83" i="2" s="1"/>
  <c r="BE144" i="2"/>
  <c r="BG144" i="2" s="1"/>
  <c r="BS84" i="2"/>
  <c r="BU84" i="2" s="1"/>
  <c r="BS85" i="2" l="1"/>
  <c r="BU85" i="2" s="1"/>
  <c r="BE145" i="2"/>
  <c r="BG145" i="2" s="1"/>
  <c r="DI84" i="2"/>
  <c r="DK84" i="2" s="1"/>
  <c r="DW145" i="2"/>
  <c r="DY145" i="2" s="1"/>
  <c r="DW146" i="2" l="1"/>
  <c r="DY146" i="2" s="1"/>
  <c r="DI85" i="2"/>
  <c r="DK85" i="2" s="1"/>
  <c r="BE146" i="2"/>
  <c r="BG146" i="2" s="1"/>
  <c r="BS86" i="2"/>
  <c r="BU86" i="2" s="1"/>
  <c r="BS87" i="2" l="1"/>
  <c r="BU87" i="2" s="1"/>
  <c r="BE147" i="2"/>
  <c r="BG147" i="2" s="1"/>
  <c r="DI86" i="2"/>
  <c r="DK86" i="2" s="1"/>
  <c r="DW147" i="2"/>
  <c r="DY147" i="2" s="1"/>
  <c r="DW148" i="2" l="1"/>
  <c r="DY148" i="2" s="1"/>
  <c r="DI87" i="2"/>
  <c r="DK87" i="2" s="1"/>
  <c r="BE148" i="2"/>
  <c r="BG148" i="2" s="1"/>
  <c r="BS88" i="2"/>
  <c r="BU88" i="2" s="1"/>
  <c r="BS89" i="2" l="1"/>
  <c r="BU89" i="2" s="1"/>
  <c r="BE149" i="2"/>
  <c r="BG149" i="2" s="1"/>
  <c r="DI88" i="2"/>
  <c r="DK88" i="2" s="1"/>
  <c r="DW149" i="2"/>
  <c r="DY149" i="2" s="1"/>
  <c r="DW150" i="2" l="1"/>
  <c r="DY150" i="2" s="1"/>
  <c r="DI89" i="2"/>
  <c r="DK89" i="2" s="1"/>
  <c r="BE150" i="2"/>
  <c r="BG150" i="2" s="1"/>
  <c r="BS90" i="2"/>
  <c r="BU90" i="2" s="1"/>
  <c r="BS91" i="2" l="1"/>
  <c r="BU91" i="2" s="1"/>
  <c r="BE151" i="2"/>
  <c r="BG151" i="2" s="1"/>
  <c r="DI90" i="2"/>
  <c r="DK90" i="2" s="1"/>
  <c r="DW151" i="2"/>
  <c r="DY151" i="2" s="1"/>
  <c r="DW152" i="2" l="1"/>
  <c r="DY152" i="2" s="1"/>
  <c r="DI91" i="2"/>
  <c r="DK91" i="2" s="1"/>
  <c r="BE152" i="2"/>
  <c r="BG152" i="2" s="1"/>
  <c r="BS92" i="2"/>
  <c r="BU92" i="2" s="1"/>
  <c r="BS93" i="2" l="1"/>
  <c r="BU93" i="2" s="1"/>
  <c r="BE153" i="2"/>
  <c r="BG153" i="2" s="1"/>
  <c r="DI92" i="2"/>
  <c r="DK92" i="2" s="1"/>
  <c r="DW153" i="2"/>
  <c r="DY153" i="2" s="1"/>
  <c r="DW154" i="2" l="1"/>
  <c r="DY154" i="2" s="1"/>
  <c r="DI93" i="2"/>
  <c r="DK93" i="2" s="1"/>
  <c r="BE154" i="2"/>
  <c r="BG154" i="2" s="1"/>
  <c r="BS94" i="2"/>
  <c r="BU94" i="2" s="1"/>
  <c r="BS95" i="2" l="1"/>
  <c r="BU95" i="2" s="1"/>
  <c r="BE155" i="2"/>
  <c r="BG155" i="2" s="1"/>
  <c r="DI94" i="2"/>
  <c r="DK94" i="2" s="1"/>
  <c r="DW155" i="2"/>
  <c r="DY155" i="2" s="1"/>
  <c r="DW156" i="2" l="1"/>
  <c r="DY156" i="2" s="1"/>
  <c r="DI95" i="2"/>
  <c r="DK95" i="2" s="1"/>
  <c r="BE156" i="2"/>
  <c r="BG156" i="2" s="1"/>
  <c r="BS96" i="2"/>
  <c r="BU96" i="2" s="1"/>
  <c r="BS97" i="2" l="1"/>
  <c r="BU97" i="2" s="1"/>
  <c r="BE157" i="2"/>
  <c r="BG157" i="2" s="1"/>
  <c r="DI96" i="2"/>
  <c r="DK96" i="2" s="1"/>
  <c r="DW157" i="2"/>
  <c r="DY157" i="2" s="1"/>
  <c r="DW158" i="2" l="1"/>
  <c r="DY158" i="2" s="1"/>
  <c r="DI97" i="2"/>
  <c r="DK97" i="2" s="1"/>
  <c r="BE158" i="2"/>
  <c r="BG158" i="2" s="1"/>
  <c r="BS98" i="2"/>
  <c r="BU98" i="2" s="1"/>
  <c r="BS99" i="2" l="1"/>
  <c r="BU99" i="2" s="1"/>
  <c r="BE159" i="2"/>
  <c r="BG159" i="2" s="1"/>
  <c r="DI98" i="2"/>
  <c r="DK98" i="2" s="1"/>
  <c r="DW159" i="2"/>
  <c r="DY159" i="2" s="1"/>
  <c r="DW160" i="2" l="1"/>
  <c r="DY160" i="2" s="1"/>
  <c r="DI99" i="2"/>
  <c r="DK99" i="2" s="1"/>
  <c r="BE160" i="2"/>
  <c r="BG160" i="2" s="1"/>
  <c r="BS100" i="2"/>
  <c r="BU100" i="2" s="1"/>
  <c r="BS101" i="2" l="1"/>
  <c r="BU101" i="2" s="1"/>
  <c r="BE161" i="2"/>
  <c r="BG161" i="2" s="1"/>
  <c r="DI100" i="2"/>
  <c r="DK100" i="2" s="1"/>
  <c r="DW161" i="2"/>
  <c r="DY161" i="2" s="1"/>
  <c r="DW162" i="2" l="1"/>
  <c r="DY162" i="2" s="1"/>
  <c r="DI101" i="2"/>
  <c r="DK101" i="2" s="1"/>
  <c r="BE162" i="2"/>
  <c r="BG162" i="2" s="1"/>
  <c r="BS102" i="2"/>
  <c r="BU102" i="2" s="1"/>
  <c r="BS103" i="2" l="1"/>
  <c r="BU103" i="2" s="1"/>
  <c r="BE163" i="2"/>
  <c r="BG163" i="2" s="1"/>
  <c r="DI102" i="2"/>
  <c r="DK102" i="2" s="1"/>
  <c r="DW163" i="2"/>
  <c r="DY163" i="2" s="1"/>
  <c r="DW164" i="2" l="1"/>
  <c r="DY164" i="2" s="1"/>
  <c r="DI103" i="2"/>
  <c r="DK103" i="2" s="1"/>
  <c r="BE164" i="2"/>
  <c r="BG164" i="2" s="1"/>
  <c r="BS104" i="2"/>
  <c r="BU104" i="2" s="1"/>
  <c r="BS105" i="2" l="1"/>
  <c r="BU105" i="2" s="1"/>
  <c r="BE165" i="2"/>
  <c r="BG165" i="2" s="1"/>
  <c r="DI104" i="2"/>
  <c r="DK104" i="2" s="1"/>
  <c r="DW165" i="2"/>
  <c r="DY165" i="2" s="1"/>
  <c r="DW166" i="2" l="1"/>
  <c r="DY166" i="2" s="1"/>
  <c r="DI105" i="2"/>
  <c r="DK105" i="2" s="1"/>
  <c r="BE166" i="2"/>
  <c r="BG166" i="2" s="1"/>
  <c r="BS106" i="2"/>
  <c r="BU106" i="2" s="1"/>
  <c r="BS107" i="2" l="1"/>
  <c r="BU107" i="2" s="1"/>
  <c r="BE167" i="2"/>
  <c r="BG167" i="2" s="1"/>
  <c r="DI106" i="2"/>
  <c r="DK106" i="2" s="1"/>
  <c r="DW167" i="2"/>
  <c r="DY167" i="2" s="1"/>
  <c r="DW168" i="2" l="1"/>
  <c r="DY168" i="2" s="1"/>
  <c r="DI107" i="2"/>
  <c r="DK107" i="2" s="1"/>
  <c r="BE168" i="2"/>
  <c r="BG168" i="2" s="1"/>
  <c r="BS108" i="2"/>
  <c r="BU108" i="2" s="1"/>
  <c r="BS109" i="2" l="1"/>
  <c r="BU109" i="2" s="1"/>
  <c r="BE169" i="2"/>
  <c r="BG169" i="2" s="1"/>
  <c r="DI108" i="2"/>
  <c r="DK108" i="2" s="1"/>
  <c r="DW169" i="2"/>
  <c r="DY169" i="2" s="1"/>
  <c r="DW170" i="2" l="1"/>
  <c r="DY170" i="2" s="1"/>
  <c r="DI109" i="2"/>
  <c r="DK109" i="2" s="1"/>
  <c r="BE170" i="2"/>
  <c r="BG170" i="2" s="1"/>
  <c r="BS110" i="2"/>
  <c r="BU110" i="2" s="1"/>
  <c r="BS111" i="2" l="1"/>
  <c r="BU111" i="2" s="1"/>
  <c r="BE171" i="2"/>
  <c r="BG171" i="2" s="1"/>
  <c r="DI110" i="2"/>
  <c r="DK110" i="2" s="1"/>
  <c r="DW171" i="2"/>
  <c r="DY171" i="2" s="1"/>
  <c r="DW172" i="2" l="1"/>
  <c r="DY172" i="2" s="1"/>
  <c r="DI111" i="2"/>
  <c r="DK111" i="2" s="1"/>
  <c r="BE172" i="2"/>
  <c r="BG172" i="2" s="1"/>
  <c r="BS112" i="2"/>
  <c r="BU112" i="2" s="1"/>
  <c r="BS113" i="2" l="1"/>
  <c r="BU113" i="2" s="1"/>
  <c r="BE173" i="2"/>
  <c r="BG173" i="2" s="1"/>
  <c r="DI112" i="2"/>
  <c r="DK112" i="2" s="1"/>
  <c r="DW173" i="2"/>
  <c r="DY173" i="2" s="1"/>
  <c r="DW174" i="2" l="1"/>
  <c r="DY174" i="2" s="1"/>
  <c r="DI113" i="2"/>
  <c r="DK113" i="2" s="1"/>
  <c r="BE174" i="2"/>
  <c r="BG174" i="2" s="1"/>
  <c r="BS114" i="2"/>
  <c r="BU114" i="2" s="1"/>
  <c r="BS115" i="2" l="1"/>
  <c r="BU115" i="2" s="1"/>
  <c r="BE175" i="2"/>
  <c r="BG175" i="2" s="1"/>
  <c r="DI114" i="2"/>
  <c r="DK114" i="2" s="1"/>
  <c r="DW175" i="2"/>
  <c r="DY175" i="2" s="1"/>
  <c r="DW176" i="2" l="1"/>
  <c r="DY176" i="2" s="1"/>
  <c r="DI115" i="2"/>
  <c r="DK115" i="2" s="1"/>
  <c r="BE176" i="2"/>
  <c r="BG176" i="2" s="1"/>
  <c r="BS116" i="2"/>
  <c r="BU116" i="2" s="1"/>
  <c r="DI116" i="2" l="1"/>
  <c r="DK116" i="2" s="1"/>
  <c r="BS117" i="2"/>
  <c r="BU117" i="2" s="1"/>
  <c r="BE177" i="2"/>
  <c r="BG177" i="2" s="1"/>
  <c r="DW177" i="2"/>
  <c r="DY177" i="2" s="1"/>
  <c r="DW178" i="2" l="1"/>
  <c r="DY178" i="2" s="1"/>
  <c r="BE178" i="2"/>
  <c r="BG178" i="2" s="1"/>
  <c r="BS118" i="2"/>
  <c r="BU118" i="2" s="1"/>
  <c r="DI117" i="2"/>
  <c r="DK117" i="2" s="1"/>
  <c r="DI118" i="2" l="1"/>
  <c r="DK118" i="2" s="1"/>
  <c r="BS119" i="2"/>
  <c r="BU119" i="2" s="1"/>
  <c r="BE179" i="2"/>
  <c r="BG179" i="2" s="1"/>
  <c r="DW179" i="2"/>
  <c r="DY179" i="2" s="1"/>
  <c r="DW180" i="2" l="1"/>
  <c r="DY180" i="2" s="1"/>
  <c r="BE180" i="2"/>
  <c r="BG180" i="2" s="1"/>
  <c r="BS120" i="2"/>
  <c r="BU120" i="2" s="1"/>
  <c r="DI119" i="2"/>
  <c r="DK119" i="2" s="1"/>
  <c r="DI120" i="2" l="1"/>
  <c r="DK120" i="2" s="1"/>
  <c r="BS121" i="2"/>
  <c r="BU121" i="2" s="1"/>
  <c r="BE181" i="2"/>
  <c r="BG181" i="2" s="1"/>
  <c r="DW181" i="2"/>
  <c r="DY181" i="2" s="1"/>
  <c r="DW182" i="2" l="1"/>
  <c r="DY182" i="2" s="1"/>
  <c r="BE182" i="2"/>
  <c r="BG182" i="2" s="1"/>
  <c r="BS122" i="2"/>
  <c r="BU122" i="2" s="1"/>
  <c r="DI121" i="2"/>
  <c r="DK121" i="2" s="1"/>
  <c r="DI122" i="2" l="1"/>
  <c r="DK122" i="2" s="1"/>
  <c r="BS123" i="2"/>
  <c r="BU123" i="2" s="1"/>
  <c r="BE183" i="2"/>
  <c r="BG183" i="2" s="1"/>
  <c r="DW183" i="2"/>
  <c r="DY183" i="2" s="1"/>
  <c r="BE184" i="2" l="1"/>
  <c r="BG184" i="2" s="1"/>
  <c r="BS124" i="2"/>
  <c r="BU124" i="2" s="1"/>
  <c r="DW184" i="2"/>
  <c r="DY184" i="2" s="1"/>
  <c r="DI123" i="2"/>
  <c r="DK123" i="2" s="1"/>
  <c r="DI124" i="2" l="1"/>
  <c r="DK124" i="2" s="1"/>
  <c r="DW185" i="2"/>
  <c r="DY185" i="2" s="1"/>
  <c r="BS125" i="2"/>
  <c r="BU125" i="2" s="1"/>
  <c r="BE185" i="2"/>
  <c r="BG185" i="2" s="1"/>
  <c r="BE186" i="2" l="1"/>
  <c r="BG186" i="2" s="1"/>
  <c r="BS126" i="2"/>
  <c r="BU126" i="2" s="1"/>
  <c r="DW186" i="2"/>
  <c r="DY186" i="2" s="1"/>
  <c r="DI125" i="2"/>
  <c r="DK125" i="2" s="1"/>
  <c r="DI126" i="2" l="1"/>
  <c r="DK126" i="2" s="1"/>
  <c r="DW187" i="2"/>
  <c r="DY187" i="2" s="1"/>
  <c r="BS127" i="2"/>
  <c r="BU127" i="2" s="1"/>
  <c r="BE187" i="2"/>
  <c r="BG187" i="2" s="1"/>
  <c r="BE188" i="2" l="1"/>
  <c r="BG188" i="2" s="1"/>
  <c r="BS128" i="2"/>
  <c r="BU128" i="2" s="1"/>
  <c r="DW188" i="2"/>
  <c r="DY188" i="2" s="1"/>
  <c r="DI127" i="2"/>
  <c r="DK127" i="2" s="1"/>
  <c r="DI128" i="2" l="1"/>
  <c r="DK128" i="2" s="1"/>
  <c r="DW189" i="2"/>
  <c r="DY189" i="2" s="1"/>
  <c r="BS129" i="2"/>
  <c r="BU129" i="2" s="1"/>
  <c r="BE189" i="2"/>
  <c r="BG189" i="2" s="1"/>
  <c r="BE190" i="2" l="1"/>
  <c r="BG190" i="2" s="1"/>
  <c r="BS130" i="2"/>
  <c r="BU130" i="2" s="1"/>
  <c r="DW190" i="2"/>
  <c r="DY190" i="2" s="1"/>
  <c r="DI129" i="2"/>
  <c r="DK129" i="2" s="1"/>
  <c r="DI130" i="2" l="1"/>
  <c r="DK130" i="2" s="1"/>
  <c r="DW191" i="2"/>
  <c r="DY191" i="2" s="1"/>
  <c r="BS131" i="2"/>
  <c r="BU131" i="2" s="1"/>
  <c r="BE191" i="2"/>
  <c r="BG191" i="2" s="1"/>
  <c r="BE192" i="2" l="1"/>
  <c r="BG192" i="2" s="1"/>
  <c r="BS132" i="2"/>
  <c r="BU132" i="2" s="1"/>
  <c r="DW192" i="2"/>
  <c r="DY192" i="2" s="1"/>
  <c r="DI131" i="2"/>
  <c r="DK131" i="2" s="1"/>
  <c r="DI132" i="2" l="1"/>
  <c r="DK132" i="2" s="1"/>
  <c r="DW193" i="2"/>
  <c r="DY193" i="2" s="1"/>
  <c r="BS133" i="2"/>
  <c r="BU133" i="2" s="1"/>
  <c r="BE193" i="2"/>
  <c r="BG193" i="2" s="1"/>
  <c r="BE194" i="2" l="1"/>
  <c r="BG194" i="2" s="1"/>
  <c r="BS134" i="2"/>
  <c r="BU134" i="2" s="1"/>
  <c r="DW194" i="2"/>
  <c r="DY194" i="2" s="1"/>
  <c r="DI133" i="2"/>
  <c r="DK133" i="2" s="1"/>
  <c r="DI134" i="2" l="1"/>
  <c r="DK134" i="2" s="1"/>
  <c r="DW195" i="2"/>
  <c r="DY195" i="2" s="1"/>
  <c r="BS135" i="2"/>
  <c r="BU135" i="2" s="1"/>
  <c r="BE195" i="2"/>
  <c r="BG195" i="2" s="1"/>
  <c r="BE196" i="2" l="1"/>
  <c r="BG196" i="2" s="1"/>
  <c r="BS136" i="2"/>
  <c r="BU136" i="2" s="1"/>
  <c r="DW196" i="2"/>
  <c r="DY196" i="2" s="1"/>
  <c r="DI135" i="2"/>
  <c r="DK135" i="2" s="1"/>
  <c r="BS137" i="2" l="1"/>
  <c r="BU137" i="2" s="1"/>
  <c r="DI136" i="2"/>
  <c r="DK136" i="2" s="1"/>
  <c r="DW197" i="2"/>
  <c r="DY197" i="2" s="1"/>
  <c r="BE197" i="2"/>
  <c r="BG197" i="2" s="1"/>
  <c r="BE198" i="2" l="1"/>
  <c r="BG198" i="2" s="1"/>
  <c r="DW198" i="2"/>
  <c r="DY198" i="2" s="1"/>
  <c r="DI137" i="2"/>
  <c r="DK137" i="2" s="1"/>
  <c r="BS138" i="2"/>
  <c r="BU138" i="2" s="1"/>
  <c r="BS139" i="2" l="1"/>
  <c r="BU139" i="2" s="1"/>
  <c r="DI138" i="2"/>
  <c r="DK138" i="2" s="1"/>
  <c r="DW199" i="2"/>
  <c r="DY199" i="2" s="1"/>
  <c r="BE199" i="2"/>
  <c r="BG199" i="2" s="1"/>
  <c r="BE200" i="2" l="1"/>
  <c r="BG200" i="2" s="1"/>
  <c r="DW200" i="2"/>
  <c r="DY200" i="2" s="1"/>
  <c r="DI139" i="2"/>
  <c r="DK139" i="2" s="1"/>
  <c r="BS140" i="2"/>
  <c r="BU140" i="2" s="1"/>
  <c r="BS141" i="2" l="1"/>
  <c r="BU141" i="2" s="1"/>
  <c r="DI140" i="2"/>
  <c r="DK140" i="2" s="1"/>
  <c r="DW201" i="2"/>
  <c r="DY201" i="2" s="1"/>
  <c r="BE201" i="2"/>
  <c r="BG201" i="2" s="1"/>
  <c r="BE202" i="2" l="1"/>
  <c r="BG202" i="2" s="1"/>
  <c r="DW202" i="2"/>
  <c r="DY202" i="2" s="1"/>
  <c r="DI141" i="2"/>
  <c r="DK141" i="2" s="1"/>
  <c r="BS142" i="2"/>
  <c r="BU142" i="2" s="1"/>
  <c r="DW203" i="2" l="1"/>
  <c r="DY203" i="2" s="1"/>
  <c r="BS143" i="2"/>
  <c r="BU143" i="2" s="1"/>
  <c r="DI142" i="2"/>
  <c r="DK142" i="2" s="1"/>
  <c r="BE203" i="2"/>
  <c r="BG203" i="2" s="1"/>
  <c r="BE204" i="2" l="1"/>
  <c r="BG204" i="2" s="1"/>
  <c r="DI143" i="2"/>
  <c r="DK143" i="2" s="1"/>
  <c r="BS144" i="2"/>
  <c r="BU144" i="2" s="1"/>
  <c r="DW204" i="2"/>
  <c r="DY204" i="2" s="1"/>
  <c r="DW205" i="2" l="1"/>
  <c r="DY205" i="2" s="1"/>
  <c r="BS145" i="2"/>
  <c r="BU145" i="2" s="1"/>
  <c r="DI144" i="2"/>
  <c r="DK144" i="2" s="1"/>
  <c r="BE205" i="2"/>
  <c r="BG205" i="2" s="1"/>
  <c r="BE206" i="2" l="1"/>
  <c r="BG206" i="2" s="1"/>
  <c r="DI145" i="2"/>
  <c r="DK145" i="2" s="1"/>
  <c r="BS146" i="2"/>
  <c r="BU146" i="2" s="1"/>
  <c r="DW206" i="2"/>
  <c r="DY206" i="2" s="1"/>
  <c r="DW207" i="2" l="1"/>
  <c r="DY207" i="2" s="1"/>
  <c r="BS147" i="2"/>
  <c r="BU147" i="2" s="1"/>
  <c r="DI146" i="2"/>
  <c r="DK146" i="2" s="1"/>
  <c r="BE207" i="2"/>
  <c r="BG207" i="2" s="1"/>
  <c r="BE208" i="2" l="1"/>
  <c r="BG208" i="2" s="1"/>
  <c r="DI147" i="2"/>
  <c r="DK147" i="2" s="1"/>
  <c r="BS148" i="2"/>
  <c r="BU148" i="2" s="1"/>
  <c r="DW208" i="2"/>
  <c r="DY208" i="2" s="1"/>
  <c r="DW209" i="2" l="1"/>
  <c r="DY209" i="2" s="1"/>
  <c r="BS149" i="2"/>
  <c r="BU149" i="2" s="1"/>
  <c r="DI148" i="2"/>
  <c r="DK148" i="2" s="1"/>
  <c r="BE209" i="2"/>
  <c r="BG209" i="2" s="1"/>
  <c r="BE210" i="2" l="1"/>
  <c r="BG210" i="2" s="1"/>
  <c r="DI149" i="2"/>
  <c r="DK149" i="2" s="1"/>
  <c r="BS150" i="2"/>
  <c r="BU150" i="2" s="1"/>
  <c r="DW210" i="2"/>
  <c r="DY210" i="2" s="1"/>
  <c r="DW211" i="2" l="1"/>
  <c r="DY211" i="2" s="1"/>
  <c r="BS151" i="2"/>
  <c r="BU151" i="2" s="1"/>
  <c r="DI150" i="2"/>
  <c r="DK150" i="2" s="1"/>
  <c r="BE211" i="2"/>
  <c r="BG211" i="2" s="1"/>
  <c r="BE212" i="2" l="1"/>
  <c r="BG212" i="2" s="1"/>
  <c r="DI151" i="2"/>
  <c r="DK151" i="2" s="1"/>
  <c r="BS152" i="2"/>
  <c r="BU152" i="2" s="1"/>
  <c r="DW212" i="2"/>
  <c r="DY212" i="2" s="1"/>
  <c r="DW213" i="2" l="1"/>
  <c r="DY213" i="2" s="1"/>
  <c r="BS153" i="2"/>
  <c r="BU153" i="2" s="1"/>
  <c r="DI152" i="2"/>
  <c r="DK152" i="2" s="1"/>
  <c r="BE213" i="2"/>
  <c r="BG213" i="2" s="1"/>
  <c r="BE214" i="2" l="1"/>
  <c r="BG214" i="2" s="1"/>
  <c r="DI153" i="2"/>
  <c r="DK153" i="2" s="1"/>
  <c r="BS154" i="2"/>
  <c r="BU154" i="2" s="1"/>
  <c r="DW214" i="2"/>
  <c r="DY214" i="2" s="1"/>
  <c r="DW215" i="2" l="1"/>
  <c r="DY215" i="2" s="1"/>
  <c r="BS155" i="2"/>
  <c r="BU155" i="2" s="1"/>
  <c r="DI154" i="2"/>
  <c r="DK154" i="2" s="1"/>
  <c r="BE215" i="2"/>
  <c r="BG215" i="2" s="1"/>
  <c r="BE216" i="2" l="1"/>
  <c r="BG216" i="2" s="1"/>
  <c r="DI155" i="2"/>
  <c r="DK155" i="2" s="1"/>
  <c r="BS156" i="2"/>
  <c r="BU156" i="2" s="1"/>
  <c r="DW216" i="2"/>
  <c r="DY216" i="2" s="1"/>
  <c r="DW217" i="2" l="1"/>
  <c r="DY217" i="2" s="1"/>
  <c r="BS157" i="2"/>
  <c r="BU157" i="2" s="1"/>
  <c r="DI156" i="2"/>
  <c r="DK156" i="2" s="1"/>
  <c r="BE217" i="2"/>
  <c r="BG217" i="2" s="1"/>
  <c r="BE218" i="2" l="1"/>
  <c r="BG218" i="2" s="1"/>
  <c r="DI157" i="2"/>
  <c r="DK157" i="2" s="1"/>
  <c r="BS158" i="2"/>
  <c r="BU158" i="2" s="1"/>
  <c r="DW218" i="2"/>
  <c r="DY218" i="2" s="1"/>
  <c r="DW219" i="2" l="1"/>
  <c r="DY219" i="2" s="1"/>
  <c r="BS159" i="2"/>
  <c r="BU159" i="2" s="1"/>
  <c r="DI158" i="2"/>
  <c r="DK158" i="2" s="1"/>
  <c r="BE219" i="2"/>
  <c r="BG219" i="2" s="1"/>
  <c r="BE220" i="2" l="1"/>
  <c r="BG220" i="2" s="1"/>
  <c r="DI159" i="2"/>
  <c r="DK159" i="2" s="1"/>
  <c r="BS160" i="2"/>
  <c r="BU160" i="2" s="1"/>
  <c r="DW220" i="2"/>
  <c r="DY220" i="2" s="1"/>
  <c r="DW221" i="2" l="1"/>
  <c r="DY221" i="2" s="1"/>
  <c r="BS161" i="2"/>
  <c r="BU161" i="2" s="1"/>
  <c r="DI160" i="2"/>
  <c r="DK160" i="2" s="1"/>
  <c r="BE221" i="2"/>
  <c r="BG221" i="2" s="1"/>
  <c r="BE222" i="2" l="1"/>
  <c r="BG222" i="2" s="1"/>
  <c r="DI161" i="2"/>
  <c r="DK161" i="2" s="1"/>
  <c r="BS162" i="2"/>
  <c r="BU162" i="2" s="1"/>
  <c r="DW222" i="2"/>
  <c r="DY222" i="2" s="1"/>
  <c r="DW223" i="2" l="1"/>
  <c r="DY223" i="2" s="1"/>
  <c r="BS163" i="2"/>
  <c r="BU163" i="2" s="1"/>
  <c r="DI162" i="2"/>
  <c r="DK162" i="2" s="1"/>
  <c r="BE223" i="2"/>
  <c r="BG223" i="2" s="1"/>
  <c r="BE224" i="2" l="1"/>
  <c r="BG224" i="2" s="1"/>
  <c r="DI163" i="2"/>
  <c r="DK163" i="2" s="1"/>
  <c r="BS164" i="2"/>
  <c r="BU164" i="2" s="1"/>
  <c r="DW224" i="2"/>
  <c r="DY224" i="2" s="1"/>
  <c r="DW225" i="2" l="1"/>
  <c r="DY225" i="2" s="1"/>
  <c r="BS165" i="2"/>
  <c r="BU165" i="2" s="1"/>
  <c r="DI164" i="2"/>
  <c r="DK164" i="2" s="1"/>
  <c r="BE225" i="2"/>
  <c r="BG225" i="2" s="1"/>
  <c r="BE226" i="2" l="1"/>
  <c r="BG226" i="2" s="1"/>
  <c r="DI165" i="2"/>
  <c r="DK165" i="2" s="1"/>
  <c r="BS166" i="2"/>
  <c r="BU166" i="2" s="1"/>
  <c r="DW226" i="2"/>
  <c r="DY226" i="2" s="1"/>
  <c r="DW227" i="2" l="1"/>
  <c r="DY227" i="2" s="1"/>
  <c r="BS167" i="2"/>
  <c r="BU167" i="2" s="1"/>
  <c r="DI166" i="2"/>
  <c r="DK166" i="2" s="1"/>
  <c r="BE227" i="2"/>
  <c r="BG227" i="2" s="1"/>
  <c r="BE228" i="2" l="1"/>
  <c r="BG228" i="2" s="1"/>
  <c r="DI167" i="2"/>
  <c r="DK167" i="2" s="1"/>
  <c r="BS168" i="2"/>
  <c r="BU168" i="2" s="1"/>
  <c r="DW228" i="2"/>
  <c r="DY228" i="2" s="1"/>
  <c r="DW229" i="2" l="1"/>
  <c r="DY229" i="2" s="1"/>
  <c r="BS169" i="2"/>
  <c r="BU169" i="2" s="1"/>
  <c r="DI168" i="2"/>
  <c r="DK168" i="2" s="1"/>
  <c r="BE229" i="2"/>
  <c r="BG229" i="2" s="1"/>
  <c r="BS170" i="2" l="1"/>
  <c r="BU170" i="2" s="1"/>
  <c r="BE230" i="2"/>
  <c r="BG230" i="2" s="1"/>
  <c r="DI169" i="2"/>
  <c r="DK169" i="2" s="1"/>
  <c r="DW230" i="2"/>
  <c r="DY230" i="2" s="1"/>
  <c r="DW231" i="2" l="1"/>
  <c r="DY231" i="2" s="1"/>
  <c r="DI170" i="2"/>
  <c r="DK170" i="2" s="1"/>
  <c r="BE231" i="2"/>
  <c r="BG231" i="2" s="1"/>
  <c r="BS171" i="2"/>
  <c r="BU171" i="2" s="1"/>
  <c r="BS172" i="2" l="1"/>
  <c r="BU172" i="2" s="1"/>
  <c r="BE232" i="2"/>
  <c r="BG232" i="2" s="1"/>
  <c r="DI171" i="2"/>
  <c r="DK171" i="2" s="1"/>
  <c r="DW232" i="2"/>
  <c r="DY232" i="2" s="1"/>
  <c r="DW233" i="2" l="1"/>
  <c r="DY233" i="2" s="1"/>
  <c r="DI172" i="2"/>
  <c r="DK172" i="2" s="1"/>
  <c r="BE233" i="2"/>
  <c r="BG233" i="2" s="1"/>
  <c r="BS173" i="2"/>
  <c r="BU173" i="2" s="1"/>
  <c r="BS174" i="2" l="1"/>
  <c r="BU174" i="2" s="1"/>
  <c r="BE234" i="2"/>
  <c r="BG234" i="2" s="1"/>
  <c r="DI173" i="2"/>
  <c r="DK173" i="2" s="1"/>
  <c r="DW234" i="2"/>
  <c r="DY234" i="2" s="1"/>
  <c r="DW235" i="2" l="1"/>
  <c r="DY235" i="2" s="1"/>
  <c r="DI174" i="2"/>
  <c r="DK174" i="2" s="1"/>
  <c r="BE235" i="2"/>
  <c r="BG235" i="2" s="1"/>
  <c r="BS175" i="2"/>
  <c r="BU175" i="2" s="1"/>
  <c r="BS176" i="2" l="1"/>
  <c r="BU176" i="2" s="1"/>
  <c r="BE236" i="2"/>
  <c r="BG236" i="2" s="1"/>
  <c r="DI175" i="2"/>
  <c r="DK175" i="2" s="1"/>
  <c r="DW236" i="2"/>
  <c r="DY236" i="2" s="1"/>
  <c r="DW237" i="2" l="1"/>
  <c r="DY237" i="2" s="1"/>
  <c r="DI176" i="2"/>
  <c r="DK176" i="2" s="1"/>
  <c r="BE237" i="2"/>
  <c r="BG237" i="2" s="1"/>
  <c r="BS177" i="2"/>
  <c r="BU177" i="2" s="1"/>
  <c r="DI177" i="2" l="1"/>
  <c r="DK177" i="2" s="1"/>
  <c r="BS178" i="2"/>
  <c r="BU178" i="2" s="1"/>
  <c r="BE238" i="2"/>
  <c r="BG238" i="2" s="1"/>
  <c r="DW238" i="2"/>
  <c r="DY238" i="2" s="1"/>
  <c r="DW239" i="2" l="1"/>
  <c r="DY239" i="2" s="1"/>
  <c r="BE239" i="2"/>
  <c r="BG239" i="2" s="1"/>
  <c r="BS179" i="2"/>
  <c r="BU179" i="2" s="1"/>
  <c r="DI178" i="2"/>
  <c r="DK178" i="2" s="1"/>
  <c r="DI179" i="2" l="1"/>
  <c r="DK179" i="2" s="1"/>
  <c r="BS180" i="2"/>
  <c r="BU180" i="2" s="1"/>
  <c r="BE240" i="2"/>
  <c r="BG240" i="2" s="1"/>
  <c r="DW240" i="2"/>
  <c r="DY240" i="2" s="1"/>
  <c r="DW241" i="2" l="1"/>
  <c r="DY241" i="2" s="1"/>
  <c r="BE241" i="2"/>
  <c r="BG241" i="2" s="1"/>
  <c r="BS181" i="2"/>
  <c r="BU181" i="2" s="1"/>
  <c r="DI180" i="2"/>
  <c r="DK180" i="2" s="1"/>
  <c r="DI181" i="2" l="1"/>
  <c r="DK181" i="2" s="1"/>
  <c r="BS182" i="2"/>
  <c r="BU182" i="2" s="1"/>
  <c r="BE242" i="2"/>
  <c r="BG242" i="2" s="1"/>
  <c r="DW242" i="2"/>
  <c r="DY242" i="2" s="1"/>
  <c r="DW243" i="2" l="1"/>
  <c r="DY243" i="2" s="1"/>
  <c r="BE243" i="2"/>
  <c r="BG243" i="2" s="1"/>
  <c r="BS183" i="2"/>
  <c r="BU183" i="2" s="1"/>
  <c r="DI182" i="2"/>
  <c r="DK182" i="2" s="1"/>
  <c r="DI183" i="2" l="1"/>
  <c r="DK183" i="2" s="1"/>
  <c r="BS184" i="2"/>
  <c r="BU184" i="2" s="1"/>
  <c r="BE244" i="2"/>
  <c r="BG244" i="2" s="1"/>
  <c r="DW244" i="2"/>
  <c r="DY244" i="2" s="1"/>
  <c r="DW245" i="2" l="1"/>
  <c r="DY245" i="2" s="1"/>
  <c r="BE245" i="2"/>
  <c r="BG245" i="2" s="1"/>
  <c r="BS185" i="2"/>
  <c r="BU185" i="2" s="1"/>
  <c r="DI184" i="2"/>
  <c r="DK184" i="2" s="1"/>
  <c r="DI185" i="2" l="1"/>
  <c r="DK185" i="2" s="1"/>
  <c r="BS186" i="2"/>
  <c r="BU186" i="2" s="1"/>
  <c r="BE246" i="2"/>
  <c r="BG246" i="2" s="1"/>
  <c r="DW246" i="2"/>
  <c r="DY246" i="2" s="1"/>
  <c r="DW247" i="2" l="1"/>
  <c r="DY247" i="2" s="1"/>
  <c r="BE247" i="2"/>
  <c r="BG247" i="2" s="1"/>
  <c r="BS187" i="2"/>
  <c r="BU187" i="2" s="1"/>
  <c r="DI186" i="2"/>
  <c r="DK186" i="2" s="1"/>
  <c r="DI187" i="2" l="1"/>
  <c r="DK187" i="2" s="1"/>
  <c r="BS188" i="2"/>
  <c r="BU188" i="2" s="1"/>
  <c r="BE248" i="2"/>
  <c r="BG248" i="2" s="1"/>
  <c r="DW248" i="2"/>
  <c r="DY248" i="2" s="1"/>
  <c r="DW249" i="2" l="1"/>
  <c r="DY249" i="2" s="1"/>
  <c r="BE249" i="2"/>
  <c r="BG249" i="2" s="1"/>
  <c r="BS189" i="2"/>
  <c r="BU189" i="2" s="1"/>
  <c r="DI188" i="2"/>
  <c r="DK188" i="2" s="1"/>
  <c r="DI189" i="2" l="1"/>
  <c r="DK189" i="2" s="1"/>
  <c r="BS190" i="2"/>
  <c r="BU190" i="2" s="1"/>
  <c r="BE250" i="2"/>
  <c r="BG250" i="2" s="1"/>
  <c r="DW250" i="2"/>
  <c r="DY250" i="2" s="1"/>
  <c r="DW251" i="2" l="1"/>
  <c r="DY251" i="2" s="1"/>
  <c r="BE251" i="2"/>
  <c r="BG251" i="2" s="1"/>
  <c r="BS191" i="2"/>
  <c r="BU191" i="2" s="1"/>
  <c r="DI190" i="2"/>
  <c r="DK190" i="2" s="1"/>
  <c r="DI191" i="2" l="1"/>
  <c r="DK191" i="2" s="1"/>
  <c r="BS192" i="2"/>
  <c r="BU192" i="2" s="1"/>
  <c r="BE252" i="2"/>
  <c r="BG252" i="2" s="1"/>
  <c r="DW252" i="2"/>
  <c r="DY252" i="2" s="1"/>
  <c r="DW253" i="2" l="1"/>
  <c r="DY253" i="2" s="1"/>
  <c r="BE253" i="2"/>
  <c r="BG253" i="2" s="1"/>
  <c r="BS193" i="2"/>
  <c r="BU193" i="2" s="1"/>
  <c r="DI192" i="2"/>
  <c r="DK192" i="2" s="1"/>
  <c r="DI193" i="2" l="1"/>
  <c r="DK193" i="2" s="1"/>
  <c r="BS194" i="2"/>
  <c r="BU194" i="2" s="1"/>
  <c r="BE254" i="2"/>
  <c r="BG254" i="2" s="1"/>
  <c r="DW254" i="2"/>
  <c r="DY254" i="2" s="1"/>
  <c r="DW255" i="2" l="1"/>
  <c r="DY255" i="2" s="1"/>
  <c r="BE255" i="2"/>
  <c r="BG255" i="2" s="1"/>
  <c r="BS195" i="2"/>
  <c r="BU195" i="2" s="1"/>
  <c r="DI194" i="2"/>
  <c r="DK194" i="2" s="1"/>
  <c r="DI195" i="2" l="1"/>
  <c r="DK195" i="2" s="1"/>
  <c r="BS196" i="2"/>
  <c r="BU196" i="2" s="1"/>
  <c r="BE256" i="2"/>
  <c r="BG256" i="2" s="1"/>
  <c r="DW256" i="2"/>
  <c r="DY256" i="2" s="1"/>
  <c r="DW257" i="2" l="1"/>
  <c r="DY257" i="2" s="1"/>
  <c r="BE257" i="2"/>
  <c r="BG257" i="2" s="1"/>
  <c r="BS197" i="2"/>
  <c r="BU197" i="2" s="1"/>
  <c r="DI196" i="2"/>
  <c r="DK196" i="2" s="1"/>
  <c r="DI197" i="2" l="1"/>
  <c r="DK197" i="2" s="1"/>
  <c r="BS198" i="2"/>
  <c r="BU198" i="2" s="1"/>
  <c r="BE258" i="2"/>
  <c r="BG258" i="2" s="1"/>
  <c r="DW258" i="2"/>
  <c r="DY258" i="2" s="1"/>
  <c r="DW259" i="2" l="1"/>
  <c r="DY259" i="2" s="1"/>
  <c r="BE259" i="2"/>
  <c r="BG259" i="2" s="1"/>
  <c r="BS199" i="2"/>
  <c r="BU199" i="2" s="1"/>
  <c r="DI198" i="2"/>
  <c r="DK198" i="2" s="1"/>
  <c r="DI199" i="2" l="1"/>
  <c r="DK199" i="2" s="1"/>
  <c r="BS200" i="2"/>
  <c r="BU200" i="2" s="1"/>
  <c r="BE260" i="2"/>
  <c r="BG260" i="2" s="1"/>
  <c r="DW260" i="2"/>
  <c r="DY260" i="2" s="1"/>
  <c r="DW261" i="2" l="1"/>
  <c r="DY261" i="2" s="1"/>
  <c r="BE261" i="2"/>
  <c r="BG261" i="2" s="1"/>
  <c r="BS201" i="2"/>
  <c r="BU201" i="2" s="1"/>
  <c r="DI200" i="2"/>
  <c r="DK200" i="2" s="1"/>
  <c r="DI201" i="2" l="1"/>
  <c r="DK201" i="2" s="1"/>
  <c r="BS202" i="2"/>
  <c r="BU202" i="2" s="1"/>
  <c r="BE262" i="2"/>
  <c r="BG262" i="2" s="1"/>
  <c r="DW262" i="2"/>
  <c r="DY262" i="2" s="1"/>
  <c r="DW263" i="2" l="1"/>
  <c r="DY263" i="2" s="1"/>
  <c r="BE263" i="2"/>
  <c r="BG263" i="2" s="1"/>
  <c r="BS203" i="2"/>
  <c r="BU203" i="2" s="1"/>
  <c r="DI202" i="2"/>
  <c r="DK202" i="2" s="1"/>
  <c r="DI203" i="2" l="1"/>
  <c r="DK203" i="2" s="1"/>
  <c r="BS204" i="2"/>
  <c r="BU204" i="2" s="1"/>
  <c r="BE264" i="2"/>
  <c r="BG264" i="2" s="1"/>
  <c r="DW264" i="2"/>
  <c r="DY264" i="2" s="1"/>
  <c r="DW265" i="2" l="1"/>
  <c r="DY265" i="2" s="1"/>
  <c r="BE265" i="2"/>
  <c r="BG265" i="2" s="1"/>
  <c r="BS205" i="2"/>
  <c r="BU205" i="2" s="1"/>
  <c r="DI204" i="2"/>
  <c r="DK204" i="2" s="1"/>
  <c r="DI205" i="2" l="1"/>
  <c r="DK205" i="2" s="1"/>
  <c r="BS206" i="2"/>
  <c r="BU206" i="2" s="1"/>
  <c r="BE266" i="2"/>
  <c r="BG266" i="2" s="1"/>
  <c r="DW266" i="2"/>
  <c r="DY266" i="2" s="1"/>
  <c r="DW267" i="2" l="1"/>
  <c r="DY267" i="2" s="1"/>
  <c r="BE267" i="2"/>
  <c r="BG267" i="2" s="1"/>
  <c r="BS207" i="2"/>
  <c r="BU207" i="2" s="1"/>
  <c r="DI206" i="2"/>
  <c r="DK206" i="2" s="1"/>
  <c r="DI207" i="2" l="1"/>
  <c r="DK207" i="2" s="1"/>
  <c r="BS208" i="2"/>
  <c r="BU208" i="2" s="1"/>
  <c r="BE268" i="2"/>
  <c r="BG268" i="2" s="1"/>
  <c r="DW268" i="2"/>
  <c r="DY268" i="2" s="1"/>
  <c r="DW269" i="2" l="1"/>
  <c r="DY269" i="2" s="1"/>
  <c r="BE269" i="2"/>
  <c r="BG269" i="2" s="1"/>
  <c r="BS209" i="2"/>
  <c r="BU209" i="2" s="1"/>
  <c r="DI208" i="2"/>
  <c r="DK208" i="2" s="1"/>
  <c r="DI209" i="2" l="1"/>
  <c r="DK209" i="2" s="1"/>
  <c r="BS210" i="2"/>
  <c r="BU210" i="2" s="1"/>
  <c r="BE270" i="2"/>
  <c r="BG270" i="2" s="1"/>
  <c r="DW270" i="2"/>
  <c r="DY270" i="2" s="1"/>
  <c r="DW271" i="2" l="1"/>
  <c r="DY271" i="2" s="1"/>
  <c r="BE271" i="2"/>
  <c r="BG271" i="2" s="1"/>
  <c r="BS211" i="2"/>
  <c r="BU211" i="2" s="1"/>
  <c r="DI210" i="2"/>
  <c r="DK210" i="2" s="1"/>
  <c r="DI211" i="2" l="1"/>
  <c r="DK211" i="2" s="1"/>
  <c r="BS212" i="2"/>
  <c r="BU212" i="2" s="1"/>
  <c r="BE272" i="2"/>
  <c r="BG272" i="2" s="1"/>
  <c r="DW272" i="2"/>
  <c r="DY272" i="2" s="1"/>
  <c r="DW273" i="2" l="1"/>
  <c r="DY273" i="2" s="1"/>
  <c r="BE273" i="2"/>
  <c r="BG273" i="2" s="1"/>
  <c r="BS213" i="2"/>
  <c r="BU213" i="2" s="1"/>
  <c r="DI212" i="2"/>
  <c r="DK212" i="2" s="1"/>
  <c r="DI213" i="2" l="1"/>
  <c r="DK213" i="2" s="1"/>
  <c r="BS214" i="2"/>
  <c r="BU214" i="2" s="1"/>
  <c r="BE274" i="2"/>
  <c r="BG274" i="2" s="1"/>
  <c r="DW274" i="2"/>
  <c r="DY274" i="2" s="1"/>
  <c r="DW275" i="2" l="1"/>
  <c r="DY275" i="2" s="1"/>
  <c r="BE275" i="2"/>
  <c r="BG275" i="2" s="1"/>
  <c r="BS215" i="2"/>
  <c r="BU215" i="2" s="1"/>
  <c r="DI214" i="2"/>
  <c r="DK214" i="2" s="1"/>
  <c r="DI215" i="2" l="1"/>
  <c r="DK215" i="2" s="1"/>
  <c r="BS216" i="2"/>
  <c r="BU216" i="2" s="1"/>
  <c r="BE276" i="2"/>
  <c r="BG276" i="2" s="1"/>
  <c r="DW276" i="2"/>
  <c r="DY276" i="2" s="1"/>
  <c r="DW277" i="2" l="1"/>
  <c r="DY277" i="2" s="1"/>
  <c r="BE277" i="2"/>
  <c r="BG277" i="2" s="1"/>
  <c r="BS217" i="2"/>
  <c r="BU217" i="2" s="1"/>
  <c r="DI216" i="2"/>
  <c r="DK216" i="2" s="1"/>
  <c r="DI217" i="2" l="1"/>
  <c r="DK217" i="2" s="1"/>
  <c r="BS218" i="2"/>
  <c r="BU218" i="2" s="1"/>
  <c r="BE278" i="2"/>
  <c r="BG278" i="2" s="1"/>
  <c r="DW278" i="2"/>
  <c r="DY278" i="2" s="1"/>
  <c r="DW279" i="2" l="1"/>
  <c r="DY279" i="2" s="1"/>
  <c r="BE279" i="2"/>
  <c r="BG279" i="2" s="1"/>
  <c r="BS219" i="2"/>
  <c r="BU219" i="2" s="1"/>
  <c r="DI218" i="2"/>
  <c r="DK218" i="2" s="1"/>
  <c r="DI219" i="2" l="1"/>
  <c r="DK219" i="2" s="1"/>
  <c r="BS220" i="2"/>
  <c r="BU220" i="2" s="1"/>
  <c r="BE280" i="2"/>
  <c r="BG280" i="2" s="1"/>
  <c r="DW280" i="2"/>
  <c r="DY280" i="2" s="1"/>
  <c r="DW281" i="2" l="1"/>
  <c r="DY281" i="2" s="1"/>
  <c r="BE281" i="2"/>
  <c r="BG281" i="2" s="1"/>
  <c r="BS221" i="2"/>
  <c r="BU221" i="2" s="1"/>
  <c r="DI220" i="2"/>
  <c r="DK220" i="2" s="1"/>
  <c r="DI221" i="2" l="1"/>
  <c r="DK221" i="2" s="1"/>
  <c r="BS222" i="2"/>
  <c r="BU222" i="2" s="1"/>
  <c r="BE282" i="2"/>
  <c r="BG282" i="2" s="1"/>
  <c r="DW282" i="2"/>
  <c r="DY282" i="2" s="1"/>
  <c r="DW283" i="2" l="1"/>
  <c r="DY283" i="2" s="1"/>
  <c r="BE283" i="2"/>
  <c r="BG283" i="2" s="1"/>
  <c r="BS223" i="2"/>
  <c r="BU223" i="2" s="1"/>
  <c r="DI222" i="2"/>
  <c r="DK222" i="2" s="1"/>
  <c r="DI223" i="2" l="1"/>
  <c r="DK223" i="2" s="1"/>
  <c r="BS224" i="2"/>
  <c r="BU224" i="2" s="1"/>
  <c r="BE284" i="2"/>
  <c r="BG284" i="2" s="1"/>
  <c r="DW284" i="2"/>
  <c r="DY284" i="2" s="1"/>
  <c r="DW285" i="2" l="1"/>
  <c r="DY285" i="2" s="1"/>
  <c r="BE285" i="2"/>
  <c r="BG285" i="2" s="1"/>
  <c r="BS225" i="2"/>
  <c r="BU225" i="2" s="1"/>
  <c r="DI224" i="2"/>
  <c r="DK224" i="2" s="1"/>
  <c r="DI225" i="2" l="1"/>
  <c r="DK225" i="2" s="1"/>
  <c r="BS226" i="2"/>
  <c r="BU226" i="2" s="1"/>
  <c r="BE286" i="2"/>
  <c r="BG286" i="2" s="1"/>
  <c r="DW286" i="2"/>
  <c r="DY286" i="2" s="1"/>
  <c r="DW287" i="2" l="1"/>
  <c r="DY287" i="2" s="1"/>
  <c r="BE287" i="2"/>
  <c r="BG287" i="2" s="1"/>
  <c r="BS227" i="2"/>
  <c r="BU227" i="2" s="1"/>
  <c r="DI226" i="2"/>
  <c r="DK226" i="2" s="1"/>
  <c r="DI227" i="2" l="1"/>
  <c r="DK227" i="2" s="1"/>
  <c r="BS228" i="2"/>
  <c r="BU228" i="2" s="1"/>
  <c r="BE288" i="2"/>
  <c r="BG288" i="2" s="1"/>
  <c r="DW288" i="2"/>
  <c r="DY288" i="2" s="1"/>
  <c r="DW289" i="2" l="1"/>
  <c r="DY289" i="2" s="1"/>
  <c r="BE289" i="2"/>
  <c r="BG289" i="2" s="1"/>
  <c r="BS229" i="2"/>
  <c r="BU229" i="2" s="1"/>
  <c r="DI228" i="2"/>
  <c r="DK228" i="2" s="1"/>
  <c r="DI229" i="2" l="1"/>
  <c r="DK229" i="2" s="1"/>
  <c r="BS230" i="2"/>
  <c r="BU230" i="2" s="1"/>
  <c r="BE290" i="2"/>
  <c r="BG290" i="2" s="1"/>
  <c r="DW290" i="2"/>
  <c r="DY290" i="2" s="1"/>
  <c r="DW291" i="2" l="1"/>
  <c r="DY291" i="2" s="1"/>
  <c r="BE291" i="2"/>
  <c r="BG291" i="2" s="1"/>
  <c r="BS231" i="2"/>
  <c r="BU231" i="2" s="1"/>
  <c r="DI230" i="2"/>
  <c r="DK230" i="2" s="1"/>
  <c r="DI231" i="2" l="1"/>
  <c r="DK231" i="2" s="1"/>
  <c r="BS232" i="2"/>
  <c r="BU232" i="2" s="1"/>
  <c r="BE292" i="2"/>
  <c r="BG292" i="2" s="1"/>
  <c r="DW292" i="2"/>
  <c r="DY292" i="2" s="1"/>
  <c r="BE293" i="2" l="1"/>
  <c r="BG293" i="2" s="1"/>
  <c r="DW293" i="2"/>
  <c r="DY293" i="2" s="1"/>
  <c r="BS233" i="2"/>
  <c r="BU233" i="2" s="1"/>
  <c r="DI232" i="2"/>
  <c r="DK232" i="2" s="1"/>
  <c r="DI233" i="2" l="1"/>
  <c r="DK233" i="2" s="1"/>
  <c r="BS234" i="2"/>
  <c r="BU234" i="2" s="1"/>
  <c r="DW294" i="2"/>
  <c r="DY294" i="2" s="1"/>
  <c r="BE294" i="2"/>
  <c r="BG294" i="2" s="1"/>
  <c r="DW295" i="2" l="1"/>
  <c r="DY295" i="2" s="1"/>
  <c r="BE295" i="2"/>
  <c r="BG295" i="2" s="1"/>
  <c r="BS235" i="2"/>
  <c r="BU235" i="2" s="1"/>
  <c r="DI234" i="2"/>
  <c r="DK234" i="2" s="1"/>
  <c r="BS236" i="2" l="1"/>
  <c r="BU236" i="2" s="1"/>
  <c r="DI235" i="2"/>
  <c r="DK235" i="2" s="1"/>
  <c r="BE296" i="2"/>
  <c r="BG296" i="2" s="1"/>
  <c r="DW296" i="2"/>
  <c r="DY296" i="2" s="1"/>
  <c r="DW297" i="2" l="1"/>
  <c r="DY297" i="2" s="1"/>
  <c r="BE297" i="2"/>
  <c r="BG297" i="2" s="1"/>
  <c r="DI236" i="2"/>
  <c r="DK236" i="2" s="1"/>
  <c r="BS237" i="2"/>
  <c r="BU237" i="2" s="1"/>
  <c r="DI237" i="2" l="1"/>
  <c r="DK237" i="2" s="1"/>
  <c r="BE298" i="2"/>
  <c r="BG298" i="2" s="1"/>
  <c r="BS238" i="2"/>
  <c r="BU238" i="2" s="1"/>
  <c r="DW298" i="2"/>
  <c r="DY298" i="2" s="1"/>
  <c r="BS239" i="2" l="1"/>
  <c r="BU239" i="2" s="1"/>
  <c r="DW299" i="2"/>
  <c r="DY299" i="2" s="1"/>
  <c r="BE299" i="2"/>
  <c r="BG299" i="2" s="1"/>
  <c r="DI238" i="2"/>
  <c r="DK238" i="2" s="1"/>
  <c r="BE300" i="2" l="1"/>
  <c r="BG300" i="2" s="1"/>
  <c r="DI239" i="2"/>
  <c r="DK239" i="2" s="1"/>
  <c r="DW300" i="2"/>
  <c r="DY300" i="2" s="1"/>
  <c r="BS240" i="2"/>
  <c r="BU240" i="2" s="1"/>
  <c r="BS241" i="2" l="1"/>
  <c r="BU241" i="2" s="1"/>
  <c r="DW301" i="2"/>
  <c r="DY301" i="2" s="1"/>
  <c r="DI240" i="2"/>
  <c r="DK240" i="2" s="1"/>
  <c r="BE301" i="2"/>
  <c r="BG301" i="2" s="1"/>
  <c r="BE302" i="2" l="1"/>
  <c r="BG302" i="2" s="1"/>
  <c r="DI241" i="2"/>
  <c r="DK241" i="2" s="1"/>
  <c r="DW302" i="2"/>
  <c r="DY302" i="2" s="1"/>
  <c r="BS242" i="2"/>
  <c r="BU242" i="2" s="1"/>
  <c r="BS243" i="2" l="1"/>
  <c r="BU243" i="2" s="1"/>
  <c r="DW303" i="2"/>
  <c r="DY303" i="2" s="1"/>
  <c r="DI242" i="2"/>
  <c r="DK242" i="2" s="1"/>
  <c r="BE303" i="2"/>
  <c r="BG303" i="2" s="1"/>
  <c r="BE304" i="2" l="1"/>
  <c r="BG304" i="2" s="1"/>
  <c r="DI243" i="2"/>
  <c r="DK243" i="2" s="1"/>
  <c r="DW304" i="2"/>
  <c r="DY304" i="2" s="1"/>
  <c r="BS244" i="2"/>
  <c r="BU244" i="2" s="1"/>
  <c r="BS245" i="2" l="1"/>
  <c r="BU245" i="2" s="1"/>
  <c r="DW305" i="2"/>
  <c r="DY305" i="2" s="1"/>
  <c r="DI244" i="2"/>
  <c r="DK244" i="2" s="1"/>
  <c r="BE305" i="2"/>
  <c r="BG305" i="2" s="1"/>
  <c r="BE306" i="2" l="1"/>
  <c r="BG306" i="2" s="1"/>
  <c r="DI245" i="2"/>
  <c r="DK245" i="2" s="1"/>
  <c r="DW306" i="2"/>
  <c r="DY306" i="2" s="1"/>
  <c r="BS246" i="2"/>
  <c r="BU246" i="2" s="1"/>
  <c r="BS247" i="2" l="1"/>
  <c r="BU247" i="2" s="1"/>
  <c r="DW307" i="2"/>
  <c r="DY307" i="2" s="1"/>
  <c r="DI246" i="2"/>
  <c r="DK246" i="2" s="1"/>
  <c r="BE307" i="2"/>
  <c r="BG307" i="2" s="1"/>
  <c r="BE308" i="2" l="1"/>
  <c r="BG308" i="2" s="1"/>
  <c r="DI247" i="2"/>
  <c r="DK247" i="2" s="1"/>
  <c r="DW308" i="2"/>
  <c r="DY308" i="2" s="1"/>
  <c r="BS248" i="2"/>
  <c r="BU248" i="2" s="1"/>
  <c r="BS249" i="2" l="1"/>
  <c r="BU249" i="2" s="1"/>
  <c r="DW309" i="2"/>
  <c r="DY309" i="2" s="1"/>
  <c r="DI248" i="2"/>
  <c r="DK248" i="2" s="1"/>
  <c r="BE309" i="2"/>
  <c r="BG309" i="2" s="1"/>
  <c r="BE310" i="2" l="1"/>
  <c r="BG310" i="2" s="1"/>
  <c r="DI249" i="2"/>
  <c r="DK249" i="2" s="1"/>
  <c r="DW310" i="2"/>
  <c r="DY310" i="2" s="1"/>
  <c r="BS250" i="2"/>
  <c r="BU250" i="2" s="1"/>
  <c r="BS251" i="2" l="1"/>
  <c r="BU251" i="2" s="1"/>
  <c r="DW311" i="2"/>
  <c r="DY311" i="2" s="1"/>
  <c r="DI250" i="2"/>
  <c r="DK250" i="2" s="1"/>
  <c r="BE311" i="2"/>
  <c r="BG311" i="2" s="1"/>
  <c r="DI251" i="2" l="1"/>
  <c r="DK251" i="2" s="1"/>
  <c r="BE312" i="2"/>
  <c r="BG312" i="2" s="1"/>
  <c r="DW312" i="2"/>
  <c r="DY312" i="2" s="1"/>
  <c r="BS252" i="2"/>
  <c r="BU252" i="2" s="1"/>
  <c r="BS253" i="2" l="1"/>
  <c r="BU253" i="2" s="1"/>
  <c r="DW313" i="2"/>
  <c r="DY313" i="2" s="1"/>
  <c r="BE313" i="2"/>
  <c r="BG313" i="2" s="1"/>
  <c r="DI252" i="2"/>
  <c r="DK252" i="2" s="1"/>
  <c r="DI253" i="2" l="1"/>
  <c r="DK253" i="2" s="1"/>
  <c r="BE314" i="2"/>
  <c r="BG314" i="2" s="1"/>
  <c r="DW314" i="2"/>
  <c r="DY314" i="2" s="1"/>
  <c r="BS254" i="2"/>
  <c r="BU254" i="2" s="1"/>
  <c r="BS255" i="2" l="1"/>
  <c r="BU255" i="2" s="1"/>
  <c r="DW315" i="2"/>
  <c r="DY315" i="2" s="1"/>
  <c r="BE315" i="2"/>
  <c r="BG315" i="2" s="1"/>
  <c r="DI254" i="2"/>
  <c r="DK254" i="2" s="1"/>
  <c r="DI255" i="2" l="1"/>
  <c r="DK255" i="2" s="1"/>
  <c r="BE316" i="2"/>
  <c r="BG316" i="2" s="1"/>
  <c r="DW316" i="2"/>
  <c r="DY316" i="2" s="1"/>
  <c r="BS256" i="2"/>
  <c r="BU256" i="2" s="1"/>
  <c r="BS257" i="2" l="1"/>
  <c r="BU257" i="2" s="1"/>
  <c r="DW317" i="2"/>
  <c r="DY317" i="2" s="1"/>
  <c r="BE317" i="2"/>
  <c r="BG317" i="2" s="1"/>
  <c r="DI256" i="2"/>
  <c r="DK256" i="2" s="1"/>
  <c r="DI257" i="2" l="1"/>
  <c r="DK257" i="2" s="1"/>
  <c r="BE318" i="2"/>
  <c r="BG318" i="2" s="1"/>
  <c r="DW318" i="2"/>
  <c r="DY318" i="2" s="1"/>
  <c r="BS258" i="2"/>
  <c r="BU258" i="2" s="1"/>
  <c r="BS259" i="2" l="1"/>
  <c r="BU259" i="2" s="1"/>
  <c r="DW319" i="2"/>
  <c r="DY319" i="2" s="1"/>
  <c r="BE319" i="2"/>
  <c r="BG319" i="2" s="1"/>
  <c r="DI258" i="2"/>
  <c r="DK258" i="2" s="1"/>
  <c r="DI259" i="2" l="1"/>
  <c r="DK259" i="2" s="1"/>
  <c r="BE320" i="2"/>
  <c r="BG320" i="2" s="1"/>
  <c r="DW320" i="2"/>
  <c r="DY320" i="2" s="1"/>
  <c r="BS260" i="2"/>
  <c r="BU260" i="2" s="1"/>
  <c r="DW321" i="2" l="1"/>
  <c r="DY321" i="2" s="1"/>
  <c r="BE321" i="2"/>
  <c r="BG321" i="2" s="1"/>
  <c r="BS261" i="2"/>
  <c r="BU261" i="2" s="1"/>
  <c r="DI260" i="2"/>
  <c r="DK260" i="2" s="1"/>
  <c r="DI261" i="2" l="1"/>
  <c r="DK261" i="2" s="1"/>
  <c r="BS262" i="2"/>
  <c r="BU262" i="2" s="1"/>
  <c r="BE322" i="2"/>
  <c r="BG322" i="2" s="1"/>
  <c r="DW322" i="2"/>
  <c r="DY322" i="2" s="1"/>
  <c r="BE323" i="2" l="1"/>
  <c r="BG323" i="2" s="1"/>
  <c r="BS263" i="2"/>
  <c r="BU263" i="2" s="1"/>
  <c r="DW323" i="2"/>
  <c r="DY323" i="2" s="1"/>
  <c r="DI262" i="2"/>
  <c r="DK262" i="2" s="1"/>
  <c r="DW324" i="2" l="1"/>
  <c r="DY324" i="2" s="1"/>
  <c r="DI263" i="2"/>
  <c r="DK263" i="2" s="1"/>
  <c r="BS264" i="2"/>
  <c r="BU264" i="2" s="1"/>
  <c r="BE324" i="2"/>
  <c r="BG324" i="2" s="1"/>
  <c r="BE325" i="2" l="1"/>
  <c r="BG325" i="2" s="1"/>
  <c r="BS265" i="2"/>
  <c r="BU265" i="2" s="1"/>
  <c r="DI264" i="2"/>
  <c r="DK264" i="2" s="1"/>
  <c r="DW325" i="2"/>
  <c r="DY325" i="2" s="1"/>
  <c r="DW326" i="2" l="1"/>
  <c r="DY326" i="2" s="1"/>
  <c r="DI265" i="2"/>
  <c r="DK265" i="2" s="1"/>
  <c r="BS266" i="2"/>
  <c r="BU266" i="2" s="1"/>
  <c r="BE326" i="2"/>
  <c r="BG326" i="2" s="1"/>
  <c r="BE327" i="2" l="1"/>
  <c r="BG327" i="2" s="1"/>
  <c r="BS267" i="2"/>
  <c r="BU267" i="2" s="1"/>
  <c r="DI266" i="2"/>
  <c r="DK266" i="2" s="1"/>
  <c r="DW327" i="2"/>
  <c r="DY327" i="2" s="1"/>
  <c r="DI267" i="2" l="1"/>
  <c r="DK267" i="2" s="1"/>
  <c r="BS268" i="2"/>
  <c r="BU268" i="2" s="1"/>
  <c r="DW328" i="2"/>
  <c r="DY328" i="2" s="1"/>
  <c r="BE328" i="2"/>
  <c r="BG328" i="2" s="1"/>
  <c r="BE329" i="2" l="1"/>
  <c r="BG329" i="2" s="1"/>
  <c r="DW329" i="2"/>
  <c r="DY329" i="2" s="1"/>
  <c r="BS269" i="2"/>
  <c r="BU269" i="2" s="1"/>
  <c r="DI268" i="2"/>
  <c r="DK268" i="2" s="1"/>
  <c r="DI269" i="2" l="1"/>
  <c r="DK269" i="2" s="1"/>
  <c r="BS270" i="2"/>
  <c r="BU270" i="2" s="1"/>
  <c r="DW330" i="2"/>
  <c r="DY330" i="2" s="1"/>
  <c r="BE330" i="2"/>
  <c r="BG330" i="2" s="1"/>
  <c r="BE331" i="2" l="1"/>
  <c r="BG331" i="2" s="1"/>
  <c r="DW331" i="2"/>
  <c r="DY331" i="2" s="1"/>
  <c r="BS271" i="2"/>
  <c r="BU271" i="2" s="1"/>
  <c r="DI270" i="2"/>
  <c r="DK270" i="2" s="1"/>
  <c r="DI271" i="2" l="1"/>
  <c r="DK271" i="2" s="1"/>
  <c r="BS272" i="2"/>
  <c r="BU272" i="2" s="1"/>
  <c r="DW332" i="2"/>
  <c r="DY332" i="2" s="1"/>
  <c r="BE332" i="2"/>
  <c r="BG332" i="2" s="1"/>
  <c r="BE333" i="2" l="1"/>
  <c r="BG333" i="2" s="1"/>
  <c r="DW333" i="2"/>
  <c r="DY333" i="2" s="1"/>
  <c r="BS273" i="2"/>
  <c r="BU273" i="2" s="1"/>
  <c r="DI272" i="2"/>
  <c r="DK272" i="2" s="1"/>
  <c r="DI273" i="2" l="1"/>
  <c r="DK273" i="2" s="1"/>
  <c r="BS274" i="2"/>
  <c r="BU274" i="2" s="1"/>
  <c r="DW334" i="2"/>
  <c r="DY334" i="2" s="1"/>
  <c r="BE334" i="2"/>
  <c r="BG334" i="2" s="1"/>
  <c r="BE335" i="2" l="1"/>
  <c r="BG335" i="2" s="1"/>
  <c r="DW335" i="2"/>
  <c r="DY335" i="2" s="1"/>
  <c r="BS275" i="2"/>
  <c r="BU275" i="2" s="1"/>
  <c r="DI274" i="2"/>
  <c r="DK274" i="2" s="1"/>
  <c r="DI275" i="2" l="1"/>
  <c r="DK275" i="2" s="1"/>
  <c r="BS276" i="2"/>
  <c r="BU276" i="2" s="1"/>
  <c r="DW336" i="2"/>
  <c r="DY336" i="2" s="1"/>
  <c r="BE336" i="2"/>
  <c r="BG336" i="2" s="1"/>
  <c r="DW337" i="2" l="1"/>
  <c r="DY337" i="2" s="1"/>
  <c r="BE337" i="2"/>
  <c r="BG337" i="2" s="1"/>
  <c r="BS277" i="2"/>
  <c r="BU277" i="2" s="1"/>
  <c r="DI276" i="2"/>
  <c r="DK276" i="2" s="1"/>
  <c r="DI277" i="2" l="1"/>
  <c r="DK277" i="2" s="1"/>
  <c r="BS278" i="2"/>
  <c r="BU278" i="2" s="1"/>
  <c r="BE338" i="2"/>
  <c r="BG338" i="2" s="1"/>
  <c r="DW338" i="2"/>
  <c r="DY338" i="2" s="1"/>
  <c r="BE339" i="2" l="1"/>
  <c r="BG339" i="2" s="1"/>
  <c r="BS279" i="2"/>
  <c r="BU279" i="2" s="1"/>
  <c r="DW339" i="2"/>
  <c r="DY339" i="2" s="1"/>
  <c r="DI278" i="2"/>
  <c r="DK278" i="2" s="1"/>
  <c r="DW340" i="2" l="1"/>
  <c r="DY340" i="2" s="1"/>
  <c r="DI279" i="2"/>
  <c r="DK279" i="2" s="1"/>
  <c r="BS280" i="2"/>
  <c r="BU280" i="2" s="1"/>
  <c r="BE340" i="2"/>
  <c r="BG340" i="2" s="1"/>
  <c r="BE341" i="2" l="1"/>
  <c r="BG341" i="2" s="1"/>
  <c r="BS281" i="2"/>
  <c r="BU281" i="2" s="1"/>
  <c r="DI280" i="2"/>
  <c r="DK280" i="2" s="1"/>
  <c r="DW341" i="2"/>
  <c r="DY341" i="2" s="1"/>
  <c r="DW342" i="2" l="1"/>
  <c r="DY342" i="2" s="1"/>
  <c r="DI281" i="2"/>
  <c r="DK281" i="2" s="1"/>
  <c r="BS282" i="2"/>
  <c r="BU282" i="2" s="1"/>
  <c r="BE342" i="2"/>
  <c r="BG342" i="2" s="1"/>
  <c r="BE343" i="2" l="1"/>
  <c r="BG343" i="2" s="1"/>
  <c r="BS283" i="2"/>
  <c r="BU283" i="2" s="1"/>
  <c r="DI282" i="2"/>
  <c r="DK282" i="2" s="1"/>
  <c r="DW343" i="2"/>
  <c r="DY343" i="2" s="1"/>
  <c r="DW344" i="2" l="1"/>
  <c r="DY344" i="2" s="1"/>
  <c r="DI283" i="2"/>
  <c r="DK283" i="2" s="1"/>
  <c r="BS284" i="2"/>
  <c r="BU284" i="2" s="1"/>
  <c r="BE344" i="2"/>
  <c r="BG344" i="2" s="1"/>
  <c r="BS285" i="2" l="1"/>
  <c r="BU285" i="2" s="1"/>
  <c r="BE345" i="2"/>
  <c r="BG345" i="2" s="1"/>
  <c r="DI284" i="2"/>
  <c r="DK284" i="2" s="1"/>
  <c r="DW345" i="2"/>
  <c r="DY345" i="2" s="1"/>
  <c r="DI285" i="2" l="1"/>
  <c r="DK285" i="2" s="1"/>
  <c r="DW346" i="2"/>
  <c r="DY346" i="2" s="1"/>
  <c r="BE346" i="2"/>
  <c r="BG346" i="2" s="1"/>
  <c r="BS286" i="2"/>
  <c r="BU286" i="2" s="1"/>
  <c r="BS287" i="2" l="1"/>
  <c r="BU287" i="2" s="1"/>
  <c r="BE347" i="2"/>
  <c r="BG347" i="2" s="1"/>
  <c r="DW347" i="2"/>
  <c r="DY347" i="2" s="1"/>
  <c r="DI286" i="2"/>
  <c r="DK286" i="2" s="1"/>
  <c r="DI287" i="2" l="1"/>
  <c r="DK287" i="2" s="1"/>
  <c r="DW348" i="2"/>
  <c r="DY348" i="2" s="1"/>
  <c r="BE348" i="2"/>
  <c r="BG348" i="2" s="1"/>
  <c r="BS288" i="2"/>
  <c r="BU288" i="2" s="1"/>
  <c r="BS289" i="2" l="1"/>
  <c r="BU289" i="2" s="1"/>
  <c r="BE349" i="2"/>
  <c r="BG349" i="2" s="1"/>
  <c r="DW349" i="2"/>
  <c r="DY349" i="2" s="1"/>
  <c r="DI288" i="2"/>
  <c r="DK288" i="2" s="1"/>
  <c r="DW350" i="2" l="1"/>
  <c r="DY350" i="2" s="1"/>
  <c r="BE350" i="2"/>
  <c r="BG350" i="2" s="1"/>
  <c r="DI289" i="2"/>
  <c r="DK289" i="2" s="1"/>
  <c r="BS290" i="2"/>
  <c r="BU290" i="2" s="1"/>
  <c r="BS291" i="2" l="1"/>
  <c r="BU291" i="2" s="1"/>
  <c r="DI290" i="2"/>
  <c r="DK290" i="2" s="1"/>
  <c r="BE351" i="2"/>
  <c r="BG351" i="2" s="1"/>
  <c r="DW351" i="2"/>
  <c r="DY351" i="2" s="1"/>
  <c r="BE352" i="2" l="1"/>
  <c r="BG352" i="2" s="1"/>
  <c r="DI291" i="2"/>
  <c r="DK291" i="2" s="1"/>
  <c r="DW352" i="2"/>
  <c r="DY352" i="2" s="1"/>
  <c r="BS292" i="2"/>
  <c r="BU292" i="2" s="1"/>
  <c r="BS293" i="2" l="1"/>
  <c r="BU293" i="2" s="1"/>
  <c r="DW353" i="2"/>
  <c r="DY353" i="2" s="1"/>
  <c r="DI292" i="2"/>
  <c r="DK292" i="2" s="1"/>
  <c r="BE353" i="2"/>
  <c r="BG353" i="2" s="1"/>
  <c r="DI293" i="2" l="1"/>
  <c r="DK293" i="2" s="1"/>
  <c r="DW354" i="2"/>
  <c r="DY354" i="2" s="1"/>
  <c r="BE354" i="2"/>
  <c r="BG354" i="2" s="1"/>
  <c r="BS294" i="2"/>
  <c r="BU294" i="2" s="1"/>
  <c r="BE355" i="2" l="1"/>
  <c r="BG355" i="2" s="1"/>
  <c r="DW355" i="2"/>
  <c r="DY355" i="2" s="1"/>
  <c r="BS295" i="2"/>
  <c r="BU295" i="2" s="1"/>
  <c r="DI294" i="2"/>
  <c r="DK294" i="2" s="1"/>
  <c r="BS296" i="2" l="1"/>
  <c r="BU296" i="2" s="1"/>
  <c r="DI295" i="2"/>
  <c r="DK295" i="2" s="1"/>
  <c r="DW356" i="2"/>
  <c r="DY356" i="2" s="1"/>
  <c r="BE356" i="2"/>
  <c r="BG356" i="2" s="1"/>
  <c r="DW357" i="2" l="1"/>
  <c r="DY357" i="2" s="1"/>
  <c r="BE357" i="2"/>
  <c r="BG357" i="2" s="1"/>
  <c r="DI296" i="2"/>
  <c r="DK296" i="2" s="1"/>
  <c r="BS297" i="2"/>
  <c r="BU297" i="2" s="1"/>
  <c r="BS298" i="2" l="1"/>
  <c r="BU298" i="2" s="1"/>
  <c r="DI297" i="2"/>
  <c r="DK297" i="2" s="1"/>
  <c r="BE358" i="2"/>
  <c r="BG358" i="2" s="1"/>
  <c r="DW358" i="2"/>
  <c r="DY358" i="2" s="1"/>
  <c r="BE359" i="2" l="1"/>
  <c r="BG359" i="2" s="1"/>
  <c r="DI298" i="2"/>
  <c r="DK298" i="2" s="1"/>
  <c r="DW359" i="2"/>
  <c r="DY359" i="2" s="1"/>
  <c r="BS299" i="2"/>
  <c r="BU299" i="2" s="1"/>
  <c r="DW360" i="2" l="1"/>
  <c r="DY360" i="2" s="1"/>
  <c r="DI299" i="2"/>
  <c r="DK299" i="2" s="1"/>
  <c r="BS300" i="2"/>
  <c r="BU300" i="2" s="1"/>
  <c r="BE360" i="2"/>
  <c r="BG360" i="2" s="1"/>
  <c r="BS301" i="2" l="1"/>
  <c r="BU301" i="2" s="1"/>
  <c r="BE361" i="2"/>
  <c r="BG361" i="2" s="1"/>
  <c r="DI300" i="2"/>
  <c r="DK300" i="2" s="1"/>
  <c r="DW361" i="2"/>
  <c r="DY361" i="2" s="1"/>
  <c r="DW362" i="2" l="1"/>
  <c r="DY362" i="2" s="1"/>
  <c r="DI301" i="2"/>
  <c r="DK301" i="2" s="1"/>
  <c r="BE362" i="2"/>
  <c r="BG362" i="2" s="1"/>
  <c r="BS302" i="2"/>
  <c r="BU302" i="2" s="1"/>
  <c r="BS303" i="2" l="1"/>
  <c r="BU303" i="2" s="1"/>
  <c r="BE363" i="2"/>
  <c r="BG363" i="2" s="1"/>
  <c r="DI302" i="2"/>
  <c r="DK302" i="2" s="1"/>
  <c r="DW363" i="2"/>
  <c r="DY363" i="2" s="1"/>
  <c r="DI303" i="2" l="1"/>
  <c r="DK303" i="2" s="1"/>
  <c r="BE364" i="2"/>
  <c r="BG364" i="2" s="1"/>
  <c r="DW364" i="2"/>
  <c r="DY364" i="2" s="1"/>
  <c r="BS304" i="2"/>
  <c r="BU304" i="2" s="1"/>
  <c r="DW365" i="2" l="1"/>
  <c r="DY365" i="2" s="1"/>
  <c r="BS305" i="2"/>
  <c r="BU305" i="2" s="1"/>
  <c r="BE365" i="2"/>
  <c r="BG365" i="2" s="1"/>
  <c r="DI304" i="2"/>
  <c r="DK304" i="2" s="1"/>
  <c r="DI305" i="2" l="1"/>
  <c r="DK305" i="2" s="1"/>
  <c r="BS306" i="2"/>
  <c r="BU306" i="2" s="1"/>
  <c r="BS307" i="2" l="1"/>
  <c r="BU307" i="2" s="1"/>
  <c r="DI306" i="2"/>
  <c r="DK306" i="2" s="1"/>
  <c r="DI307" i="2" l="1"/>
  <c r="DK307" i="2" s="1"/>
  <c r="BS308" i="2"/>
  <c r="BU308" i="2" s="1"/>
  <c r="BS309" i="2" l="1"/>
  <c r="BU309" i="2" s="1"/>
  <c r="DI308" i="2"/>
  <c r="DK308" i="2" s="1"/>
  <c r="DI309" i="2" l="1"/>
  <c r="DK309" i="2" s="1"/>
  <c r="BS310" i="2"/>
  <c r="BU310" i="2" s="1"/>
  <c r="BS311" i="2" l="1"/>
  <c r="BU311" i="2" s="1"/>
  <c r="DI310" i="2"/>
  <c r="DK310" i="2" s="1"/>
  <c r="DI311" i="2" l="1"/>
  <c r="DK311" i="2" s="1"/>
  <c r="BS312" i="2"/>
  <c r="BU312" i="2" s="1"/>
  <c r="BS313" i="2" l="1"/>
  <c r="BU313" i="2" s="1"/>
  <c r="DI312" i="2"/>
  <c r="DK312" i="2" s="1"/>
  <c r="DI313" i="2" l="1"/>
  <c r="DK313" i="2" s="1"/>
  <c r="BS314" i="2"/>
  <c r="BU314" i="2" s="1"/>
  <c r="BS315" i="2" l="1"/>
  <c r="BU315" i="2" s="1"/>
  <c r="DI314" i="2"/>
  <c r="DK314" i="2" s="1"/>
  <c r="DI315" i="2" l="1"/>
  <c r="DK315" i="2" s="1"/>
  <c r="BS316" i="2"/>
  <c r="BU316" i="2" s="1"/>
  <c r="BS317" i="2" l="1"/>
  <c r="BU317" i="2" s="1"/>
  <c r="DI316" i="2"/>
  <c r="DK316" i="2" s="1"/>
  <c r="DI317" i="2" l="1"/>
  <c r="DK317" i="2" s="1"/>
  <c r="BS318" i="2"/>
  <c r="BU318" i="2" s="1"/>
  <c r="BS319" i="2" l="1"/>
  <c r="BU319" i="2" s="1"/>
  <c r="DI318" i="2"/>
  <c r="DK318" i="2" s="1"/>
  <c r="DI319" i="2" l="1"/>
  <c r="DK319" i="2" s="1"/>
  <c r="BS320" i="2"/>
  <c r="BU320" i="2" s="1"/>
  <c r="BS321" i="2" l="1"/>
  <c r="BU321" i="2" s="1"/>
  <c r="DI320" i="2"/>
  <c r="DK320" i="2" s="1"/>
  <c r="DI321" i="2" l="1"/>
  <c r="DK321" i="2" s="1"/>
  <c r="BS322" i="2"/>
  <c r="BU322" i="2" s="1"/>
  <c r="BS323" i="2" l="1"/>
  <c r="BU323" i="2" s="1"/>
  <c r="DI322" i="2"/>
  <c r="DK322" i="2" s="1"/>
  <c r="DI323" i="2" l="1"/>
  <c r="DK323" i="2" s="1"/>
  <c r="BS324" i="2"/>
  <c r="BU324" i="2" s="1"/>
  <c r="BS325" i="2" l="1"/>
  <c r="BU325" i="2" s="1"/>
  <c r="DI324" i="2"/>
  <c r="DK324" i="2" s="1"/>
  <c r="DI325" i="2" l="1"/>
  <c r="DK325" i="2" s="1"/>
  <c r="BS326" i="2"/>
  <c r="BU326" i="2" s="1"/>
  <c r="BS327" i="2" l="1"/>
  <c r="BU327" i="2" s="1"/>
  <c r="DI326" i="2"/>
  <c r="DK326" i="2" s="1"/>
  <c r="DI327" i="2" l="1"/>
  <c r="DK327" i="2" s="1"/>
  <c r="BS328" i="2"/>
  <c r="BU328" i="2" s="1"/>
  <c r="BS329" i="2" l="1"/>
  <c r="BU329" i="2" s="1"/>
  <c r="DI328" i="2"/>
  <c r="DK328" i="2" s="1"/>
  <c r="DI329" i="2" l="1"/>
  <c r="DK329" i="2" s="1"/>
  <c r="BS330" i="2"/>
  <c r="BU330" i="2" s="1"/>
  <c r="BS331" i="2" l="1"/>
  <c r="BU331" i="2" s="1"/>
  <c r="DI330" i="2"/>
  <c r="DK330" i="2" s="1"/>
  <c r="DI331" i="2" l="1"/>
  <c r="DK331" i="2" s="1"/>
  <c r="BS332" i="2"/>
  <c r="BU332" i="2" s="1"/>
  <c r="BS333" i="2" l="1"/>
  <c r="BU333" i="2" s="1"/>
  <c r="DI332" i="2"/>
  <c r="DK332" i="2" s="1"/>
  <c r="DI333" i="2" l="1"/>
  <c r="DK333" i="2" s="1"/>
  <c r="BS334" i="2"/>
  <c r="BU334" i="2" s="1"/>
  <c r="BS335" i="2" l="1"/>
  <c r="BU335" i="2" s="1"/>
  <c r="DI334" i="2"/>
  <c r="DK334" i="2" s="1"/>
  <c r="DI335" i="2" l="1"/>
  <c r="DK335" i="2" s="1"/>
  <c r="BS336" i="2"/>
  <c r="BU336" i="2" s="1"/>
  <c r="BS337" i="2" l="1"/>
  <c r="BU337" i="2" s="1"/>
  <c r="DI336" i="2"/>
  <c r="DK336" i="2" s="1"/>
  <c r="DI337" i="2" l="1"/>
  <c r="DK337" i="2" s="1"/>
  <c r="BS338" i="2"/>
  <c r="BU338" i="2" s="1"/>
  <c r="BS339" i="2" l="1"/>
  <c r="BU339" i="2" s="1"/>
  <c r="DI338" i="2"/>
  <c r="DK338" i="2" s="1"/>
  <c r="DI339" i="2" l="1"/>
  <c r="DK339" i="2" s="1"/>
  <c r="BS340" i="2"/>
  <c r="BU340" i="2" s="1"/>
  <c r="BS341" i="2" l="1"/>
  <c r="BU341" i="2" s="1"/>
  <c r="DI340" i="2"/>
  <c r="DK340" i="2" s="1"/>
  <c r="DI341" i="2" l="1"/>
  <c r="DK341" i="2" s="1"/>
  <c r="BS342" i="2"/>
  <c r="BU342" i="2" s="1"/>
  <c r="BS343" i="2" l="1"/>
  <c r="BU343" i="2" s="1"/>
  <c r="DI342" i="2"/>
  <c r="DK342" i="2" s="1"/>
  <c r="DI343" i="2" l="1"/>
  <c r="DK343" i="2" s="1"/>
  <c r="BS344" i="2"/>
  <c r="BU344" i="2" s="1"/>
  <c r="BS345" i="2" l="1"/>
  <c r="BU345" i="2" s="1"/>
  <c r="DI344" i="2"/>
  <c r="DK344" i="2" s="1"/>
  <c r="DI345" i="2" l="1"/>
  <c r="DK345" i="2" s="1"/>
  <c r="BS346" i="2"/>
  <c r="BU346" i="2" s="1"/>
  <c r="BS347" i="2" l="1"/>
  <c r="BU347" i="2" s="1"/>
  <c r="DI346" i="2"/>
  <c r="DK346" i="2" s="1"/>
  <c r="DI347" i="2" l="1"/>
  <c r="DK347" i="2" s="1"/>
  <c r="BS348" i="2"/>
  <c r="BU348" i="2" s="1"/>
  <c r="BS349" i="2" l="1"/>
  <c r="BU349" i="2" s="1"/>
  <c r="DI348" i="2"/>
  <c r="DK348" i="2" s="1"/>
  <c r="DI349" i="2" l="1"/>
  <c r="DK349" i="2" s="1"/>
  <c r="BS350" i="2"/>
  <c r="BU350" i="2" s="1"/>
  <c r="BS351" i="2" l="1"/>
  <c r="BU351" i="2" s="1"/>
  <c r="DI350" i="2"/>
  <c r="DK350" i="2" s="1"/>
  <c r="DI351" i="2" l="1"/>
  <c r="DK351" i="2" s="1"/>
  <c r="BS352" i="2"/>
  <c r="BU352" i="2" s="1"/>
  <c r="BS353" i="2" l="1"/>
  <c r="BU353" i="2" s="1"/>
  <c r="DI352" i="2"/>
  <c r="DK352" i="2" s="1"/>
  <c r="DI353" i="2" l="1"/>
  <c r="DK353" i="2" s="1"/>
  <c r="BS354" i="2"/>
  <c r="BU354" i="2" s="1"/>
  <c r="BS355" i="2" l="1"/>
  <c r="BU355" i="2" s="1"/>
  <c r="DI354" i="2"/>
  <c r="DK354" i="2" s="1"/>
  <c r="DI355" i="2" l="1"/>
  <c r="DK355" i="2" s="1"/>
  <c r="BS356" i="2"/>
  <c r="BU356" i="2" s="1"/>
  <c r="BS357" i="2" l="1"/>
  <c r="BU357" i="2" s="1"/>
  <c r="DI356" i="2"/>
  <c r="DK356" i="2" s="1"/>
  <c r="DI357" i="2" l="1"/>
  <c r="DK357" i="2" s="1"/>
  <c r="BS358" i="2"/>
  <c r="BU358" i="2" s="1"/>
  <c r="BS359" i="2" l="1"/>
  <c r="BU359" i="2" s="1"/>
  <c r="DI358" i="2"/>
  <c r="DK358" i="2" s="1"/>
  <c r="DI359" i="2" l="1"/>
  <c r="DK359" i="2" s="1"/>
  <c r="BS360" i="2"/>
  <c r="BU360" i="2" s="1"/>
  <c r="BS361" i="2" l="1"/>
  <c r="BU361" i="2" s="1"/>
  <c r="DI360" i="2"/>
  <c r="DK360" i="2" s="1"/>
  <c r="DI361" i="2" l="1"/>
  <c r="DK361" i="2" s="1"/>
  <c r="BS362" i="2"/>
  <c r="BU362" i="2" s="1"/>
  <c r="BS363" i="2" l="1"/>
  <c r="BU363" i="2" s="1"/>
  <c r="DI362" i="2"/>
  <c r="DK362" i="2" s="1"/>
  <c r="DI363" i="2" l="1"/>
  <c r="DK363" i="2" s="1"/>
  <c r="BS364" i="2"/>
  <c r="BU364" i="2" s="1"/>
  <c r="BS365" i="2" l="1"/>
  <c r="BU365" i="2" s="1"/>
  <c r="DI364" i="2"/>
  <c r="DK364" i="2" s="1"/>
  <c r="DI365" i="2" l="1"/>
  <c r="DK365" i="2" s="1"/>
  <c r="BS366" i="2" l="1"/>
  <c r="DW366" i="2"/>
  <c r="DY366" i="2" s="1"/>
  <c r="BE366" i="2"/>
  <c r="BG366" i="2" s="1"/>
  <c r="DI366" i="2"/>
  <c r="DK366" i="2" s="1"/>
  <c r="BU366" i="2" l="1"/>
  <c r="BE6" i="2" l="1"/>
  <c r="BG6" i="2" s="1"/>
  <c r="DW5" i="2"/>
  <c r="DV5" i="2" s="1"/>
  <c r="DY5" i="2" l="1"/>
  <c r="DW6" i="2"/>
  <c r="DY6" i="2" s="1"/>
  <c r="BE7" i="2"/>
  <c r="BG7" i="2" s="1"/>
  <c r="DV6" i="2" l="1"/>
  <c r="DW7" i="2"/>
  <c r="BE8" i="2"/>
  <c r="BG8" i="2" s="1"/>
  <c r="DV7" i="2" l="1"/>
  <c r="BE10" i="2"/>
  <c r="BG10" i="2" s="1"/>
  <c r="DY7" i="2"/>
  <c r="DW8" i="2"/>
  <c r="DY8" i="2" s="1"/>
  <c r="DV8" i="2" l="1"/>
  <c r="DW10" i="2"/>
  <c r="BE11" i="2"/>
  <c r="BG11" i="2" s="1"/>
  <c r="DV10" i="2" l="1"/>
  <c r="DY10" i="2"/>
  <c r="BE13" i="2"/>
  <c r="BG13" i="2" s="1"/>
  <c r="DW11" i="2"/>
  <c r="DY11" i="2" s="1"/>
  <c r="DV11" i="2" l="1"/>
  <c r="DW13" i="2"/>
  <c r="BE14" i="2"/>
  <c r="BG14" i="2" s="1"/>
  <c r="DV13" i="2" l="1"/>
  <c r="DY13" i="2"/>
  <c r="BE15" i="2"/>
  <c r="BG15" i="2" s="1"/>
  <c r="DW14" i="2"/>
  <c r="DY14" i="2" s="1"/>
  <c r="DV14" i="2" l="1"/>
  <c r="DW15" i="2"/>
  <c r="BE16" i="2"/>
  <c r="BG16" i="2" s="1"/>
  <c r="DV15" i="2" l="1"/>
  <c r="BE17" i="2"/>
  <c r="BG17" i="2" s="1"/>
  <c r="DY15" i="2"/>
  <c r="DW16" i="2"/>
  <c r="DY16" i="2" s="1"/>
  <c r="DV16" i="2" l="1"/>
  <c r="DW17" i="2"/>
  <c r="DY17" i="2" s="1"/>
  <c r="BE18" i="2"/>
  <c r="BG18" i="2" s="1"/>
  <c r="DV17" i="2" l="1"/>
  <c r="BE19" i="2"/>
  <c r="BG19" i="2" s="1"/>
  <c r="DW18" i="2"/>
  <c r="DV18" i="2" l="1"/>
  <c r="DW19" i="2"/>
  <c r="DY19" i="2" s="1"/>
  <c r="BE20" i="2"/>
  <c r="BG20" i="2" s="1"/>
  <c r="DY18" i="2"/>
  <c r="BS5" i="2"/>
  <c r="BU5" i="2" s="1"/>
  <c r="BS7" i="2"/>
  <c r="BU7" i="2" s="1"/>
  <c r="BS13" i="2"/>
  <c r="BU13" i="2" s="1"/>
  <c r="BR5" i="2" l="1"/>
  <c r="DV19" i="2"/>
  <c r="BE21" i="2"/>
  <c r="BG21" i="2" s="1"/>
  <c r="BS19" i="2"/>
  <c r="BU19" i="2" s="1"/>
  <c r="DW20" i="2"/>
  <c r="BS18" i="2"/>
  <c r="BU18" i="2" s="1"/>
  <c r="DV20" i="2" l="1"/>
  <c r="DY20" i="2"/>
  <c r="BE22" i="2"/>
  <c r="BG22" i="2" s="1"/>
  <c r="DW21" i="2"/>
  <c r="DY21" i="2" s="1"/>
  <c r="BS20" i="2"/>
  <c r="BU20" i="2" s="1"/>
  <c r="DV21" i="2" l="1"/>
  <c r="BS21" i="2"/>
  <c r="DW22" i="2"/>
  <c r="DY22" i="2" s="1"/>
  <c r="BE23" i="2"/>
  <c r="DV22" i="2" l="1"/>
  <c r="BE24" i="2"/>
  <c r="BG24" i="2" s="1"/>
  <c r="BG23" i="2"/>
  <c r="DW23" i="2"/>
  <c r="BU21" i="2"/>
  <c r="BS22" i="2"/>
  <c r="BU22" i="2" s="1"/>
  <c r="DV23" i="2" l="1"/>
  <c r="BS23" i="2"/>
  <c r="DY23" i="2"/>
  <c r="DW24" i="2"/>
  <c r="DY24" i="2" s="1"/>
  <c r="BE25" i="2"/>
  <c r="DV24" i="2" l="1"/>
  <c r="BE26" i="2"/>
  <c r="BG26" i="2" s="1"/>
  <c r="DW25" i="2"/>
  <c r="BG25" i="2"/>
  <c r="BU23" i="2"/>
  <c r="BS24" i="2"/>
  <c r="BU24" i="2" s="1"/>
  <c r="DV25" i="2" l="1"/>
  <c r="BS25" i="2"/>
  <c r="DY25" i="2"/>
  <c r="DW26" i="2"/>
  <c r="DY26" i="2" s="1"/>
  <c r="BE27" i="2"/>
  <c r="DV26" i="2" l="1"/>
  <c r="BG27" i="2"/>
  <c r="BE28" i="2"/>
  <c r="BG28" i="2" s="1"/>
  <c r="DW27" i="2"/>
  <c r="BU25" i="2"/>
  <c r="BS26" i="2"/>
  <c r="BU26" i="2" s="1"/>
  <c r="DV27" i="2" l="1"/>
  <c r="BS27" i="2"/>
  <c r="DY27" i="2"/>
  <c r="DW28" i="2"/>
  <c r="DY28" i="2" s="1"/>
  <c r="BE29" i="2"/>
  <c r="BG29" i="2" s="1"/>
  <c r="DV28" i="2" l="1"/>
  <c r="BE30" i="2"/>
  <c r="DW29" i="2"/>
  <c r="DY29" i="2" s="1"/>
  <c r="BU27" i="2"/>
  <c r="BS28" i="2"/>
  <c r="BU28" i="2" s="1"/>
  <c r="DV29" i="2" l="1"/>
  <c r="BE31" i="2"/>
  <c r="BG31" i="2" s="1"/>
  <c r="BS29" i="2"/>
  <c r="DW30" i="2"/>
  <c r="BG30" i="2"/>
  <c r="DV30" i="2" l="1"/>
  <c r="DW31" i="2"/>
  <c r="DY31" i="2" s="1"/>
  <c r="BE32" i="2"/>
  <c r="DY30" i="2"/>
  <c r="BU29" i="2"/>
  <c r="BS30" i="2"/>
  <c r="BU30" i="2" s="1"/>
  <c r="DV31" i="2" l="1"/>
  <c r="BS31" i="2"/>
  <c r="BG32" i="2"/>
  <c r="BE33" i="2"/>
  <c r="BG33" i="2" s="1"/>
  <c r="DW32" i="2"/>
  <c r="DV32" i="2" l="1"/>
  <c r="DW33" i="2"/>
  <c r="DY33" i="2" s="1"/>
  <c r="DY32" i="2"/>
  <c r="BE34" i="2"/>
  <c r="BU31" i="2"/>
  <c r="BS32" i="2"/>
  <c r="BU32" i="2" s="1"/>
  <c r="DV33" i="2" l="1"/>
  <c r="BG34" i="2"/>
  <c r="BS33" i="2"/>
  <c r="BE35" i="2"/>
  <c r="BG35" i="2" s="1"/>
  <c r="DW34" i="2"/>
  <c r="DV34" i="2" l="1"/>
  <c r="DW35" i="2"/>
  <c r="DY35" i="2" s="1"/>
  <c r="DY34" i="2"/>
  <c r="BE36" i="2"/>
  <c r="BS34" i="2"/>
  <c r="BU34" i="2" s="1"/>
  <c r="BU33" i="2"/>
  <c r="DV35" i="2" l="1"/>
  <c r="BG36" i="2"/>
  <c r="BS35" i="2"/>
  <c r="BE37" i="2"/>
  <c r="BG37" i="2" s="1"/>
  <c r="DW36" i="2"/>
  <c r="DV36" i="2" l="1"/>
  <c r="BU35" i="2"/>
  <c r="BE38" i="2"/>
  <c r="DY36" i="2"/>
  <c r="DW37" i="2"/>
  <c r="DY37" i="2" s="1"/>
  <c r="BS36" i="2"/>
  <c r="BU36" i="2" s="1"/>
  <c r="DV37" i="2" l="1"/>
  <c r="BS37" i="2"/>
  <c r="BG38" i="2"/>
  <c r="DW38" i="2"/>
  <c r="BE39" i="2"/>
  <c r="BG39" i="2" s="1"/>
  <c r="DV38" i="2" l="1"/>
  <c r="DY38" i="2"/>
  <c r="BU37" i="2"/>
  <c r="BE40" i="2"/>
  <c r="DW39" i="2"/>
  <c r="DY39" i="2" s="1"/>
  <c r="BS38" i="2"/>
  <c r="BU38" i="2" s="1"/>
  <c r="DV39" i="2" l="1"/>
  <c r="DW40" i="2"/>
  <c r="BE41" i="2"/>
  <c r="BG41" i="2" s="1"/>
  <c r="BG40" i="2"/>
  <c r="BS39" i="2"/>
  <c r="DV40" i="2" l="1"/>
  <c r="BS40" i="2"/>
  <c r="BU40" i="2" s="1"/>
  <c r="DY40" i="2"/>
  <c r="BU39" i="2"/>
  <c r="BE42" i="2"/>
  <c r="BG42" i="2" s="1"/>
  <c r="DW41" i="2"/>
  <c r="DY41" i="2" s="1"/>
  <c r="DV41" i="2" l="1"/>
  <c r="DW42" i="2"/>
  <c r="DY42" i="2" s="1"/>
  <c r="BE43" i="2"/>
  <c r="BG43" i="2" s="1"/>
  <c r="BS41" i="2"/>
  <c r="BU41" i="2" s="1"/>
  <c r="DV42" i="2" l="1"/>
  <c r="BE44" i="2"/>
  <c r="BG44" i="2" s="1"/>
  <c r="BS42" i="2"/>
  <c r="BU42" i="2" s="1"/>
  <c r="DW43" i="2"/>
  <c r="DY43" i="2" s="1"/>
  <c r="DV43" i="2" l="1"/>
  <c r="BS43" i="2"/>
  <c r="BU43" i="2" s="1"/>
  <c r="DW44" i="2"/>
  <c r="DY44" i="2" s="1"/>
  <c r="BE45" i="2"/>
  <c r="BG45" i="2" s="1"/>
  <c r="DV44" i="2" l="1"/>
  <c r="BE46" i="2"/>
  <c r="BG46" i="2" s="1"/>
  <c r="DW45" i="2"/>
  <c r="DY45" i="2" s="1"/>
  <c r="BS44" i="2"/>
  <c r="BU44" i="2" s="1"/>
  <c r="DV45" i="2" l="1"/>
  <c r="BS45" i="2"/>
  <c r="BU45" i="2" s="1"/>
  <c r="DW46" i="2"/>
  <c r="DY46" i="2" s="1"/>
  <c r="BE47" i="2"/>
  <c r="BG47" i="2" s="1"/>
  <c r="DV46" i="2" l="1"/>
  <c r="BE48" i="2"/>
  <c r="BG48" i="2" s="1"/>
  <c r="DW47" i="2"/>
  <c r="DY47" i="2" s="1"/>
  <c r="BS46" i="2"/>
  <c r="BU46" i="2" s="1"/>
  <c r="DV47" i="2" l="1"/>
  <c r="DW48" i="2"/>
  <c r="DY48" i="2" s="1"/>
  <c r="BS47" i="2"/>
  <c r="BU47" i="2" s="1"/>
  <c r="BE49" i="2"/>
  <c r="BG49" i="2" s="1"/>
  <c r="DV48" i="2" l="1"/>
  <c r="BE50" i="2"/>
  <c r="BG50" i="2" s="1"/>
  <c r="BS48" i="2"/>
  <c r="BU48" i="2" s="1"/>
  <c r="DW49" i="2"/>
  <c r="DY49" i="2" s="1"/>
  <c r="DV49" i="2" l="1"/>
  <c r="DW50" i="2"/>
  <c r="DY50" i="2" s="1"/>
  <c r="BS49" i="2"/>
  <c r="BU49" i="2" s="1"/>
  <c r="BE51" i="2"/>
  <c r="BG51" i="2" s="1"/>
  <c r="DV50" i="2" l="1"/>
  <c r="BE52" i="2"/>
  <c r="BG52" i="2" s="1"/>
  <c r="BS50" i="2"/>
  <c r="BU50" i="2" s="1"/>
  <c r="DW51" i="2"/>
  <c r="DY51" i="2" s="1"/>
  <c r="DV51" i="2" l="1"/>
  <c r="BE53" i="2"/>
  <c r="BG53" i="2" s="1"/>
  <c r="DW52" i="2"/>
  <c r="DY52" i="2" s="1"/>
  <c r="BS51" i="2"/>
  <c r="BU51" i="2" s="1"/>
  <c r="DV52" i="2" l="1"/>
  <c r="DW53" i="2"/>
  <c r="DY53" i="2" s="1"/>
  <c r="BS52" i="2"/>
  <c r="BU52" i="2" s="1"/>
  <c r="BE54" i="2"/>
  <c r="BG54" i="2" s="1"/>
  <c r="DV53" i="2" l="1"/>
  <c r="BS53" i="2"/>
  <c r="BU53" i="2" s="1"/>
  <c r="BE55" i="2"/>
  <c r="BG55" i="2" s="1"/>
  <c r="DW54" i="2"/>
  <c r="DY54" i="2" s="1"/>
  <c r="DV54" i="2" l="1"/>
  <c r="BE56" i="2"/>
  <c r="BG56" i="2" s="1"/>
  <c r="DW55" i="2"/>
  <c r="DY55" i="2" s="1"/>
  <c r="BS54" i="2"/>
  <c r="BU54" i="2" s="1"/>
  <c r="DV55" i="2" l="1"/>
  <c r="DW56" i="2"/>
  <c r="DY56" i="2" s="1"/>
  <c r="BS55" i="2"/>
  <c r="BU55" i="2" s="1"/>
  <c r="BE57" i="2"/>
  <c r="BG57" i="2" s="1"/>
  <c r="DV56" i="2" l="1"/>
  <c r="BS56" i="2"/>
  <c r="BU56" i="2" s="1"/>
  <c r="BE58" i="2"/>
  <c r="BG58" i="2" s="1"/>
  <c r="DW57" i="2"/>
  <c r="DY57" i="2" s="1"/>
  <c r="DV57" i="2" l="1"/>
  <c r="BE59" i="2"/>
  <c r="BG59" i="2" s="1"/>
  <c r="DW58" i="2"/>
  <c r="DY58" i="2" s="1"/>
  <c r="BS57" i="2"/>
  <c r="BU57" i="2" s="1"/>
  <c r="DV58" i="2" l="1"/>
  <c r="DW59" i="2"/>
  <c r="DY59" i="2" s="1"/>
  <c r="BS58" i="2"/>
  <c r="BU58" i="2" s="1"/>
  <c r="BE60" i="2"/>
  <c r="BG60" i="2" s="1"/>
  <c r="DV59" i="2" l="1"/>
  <c r="BS59" i="2"/>
  <c r="BU59" i="2" s="1"/>
  <c r="BE61" i="2"/>
  <c r="BG61" i="2" s="1"/>
  <c r="DW60" i="2"/>
  <c r="DY60" i="2" s="1"/>
  <c r="DV60" i="2" l="1"/>
  <c r="BE62" i="2"/>
  <c r="BG62" i="2" s="1"/>
  <c r="DW61" i="2"/>
  <c r="DY61" i="2" s="1"/>
  <c r="BS60" i="2"/>
  <c r="BU60" i="2" s="1"/>
  <c r="DV61" i="2" l="1"/>
  <c r="DW62" i="2"/>
  <c r="DY62" i="2" s="1"/>
  <c r="BS61" i="2"/>
  <c r="BU61" i="2" s="1"/>
  <c r="BE63" i="2"/>
  <c r="BG63" i="2" s="1"/>
  <c r="DV62" i="2" l="1"/>
  <c r="BS62" i="2"/>
  <c r="BU62" i="2" s="1"/>
  <c r="BE64" i="2"/>
  <c r="BG64" i="2" s="1"/>
  <c r="DW63" i="2"/>
  <c r="DY63" i="2" s="1"/>
  <c r="DV63" i="2" l="1"/>
  <c r="BE65" i="2"/>
  <c r="BG65" i="2" s="1"/>
  <c r="DW64" i="2"/>
  <c r="DY64" i="2" s="1"/>
  <c r="BS63" i="2"/>
  <c r="BU63" i="2" s="1"/>
  <c r="DV64" i="2" l="1"/>
  <c r="BS64" i="2"/>
  <c r="BU64" i="2" s="1"/>
  <c r="DW65" i="2"/>
  <c r="DY65" i="2" s="1"/>
  <c r="BE66" i="2"/>
  <c r="DV65" i="2" l="1"/>
  <c r="DW66" i="2"/>
  <c r="BG66" i="2"/>
  <c r="BS65" i="2"/>
  <c r="BU65" i="2" s="1"/>
  <c r="DV66" i="2" l="1"/>
  <c r="DV67" i="2" s="1"/>
  <c r="DV68" i="2" s="1"/>
  <c r="DV69" i="2" s="1"/>
  <c r="DV70" i="2" s="1"/>
  <c r="DV71" i="2" s="1"/>
  <c r="DV72" i="2" s="1"/>
  <c r="DV73" i="2" s="1"/>
  <c r="DV74" i="2" s="1"/>
  <c r="DV75" i="2" s="1"/>
  <c r="DV76" i="2" s="1"/>
  <c r="DV77" i="2" s="1"/>
  <c r="DV78" i="2" s="1"/>
  <c r="DV79" i="2" s="1"/>
  <c r="DV80" i="2" s="1"/>
  <c r="DV81" i="2" s="1"/>
  <c r="DV82" i="2" s="1"/>
  <c r="DV83" i="2" s="1"/>
  <c r="DV84" i="2" s="1"/>
  <c r="DV85" i="2" s="1"/>
  <c r="DV86" i="2" s="1"/>
  <c r="DV87" i="2" s="1"/>
  <c r="DV88" i="2" s="1"/>
  <c r="DV89" i="2" s="1"/>
  <c r="DV90" i="2" s="1"/>
  <c r="DV91" i="2" s="1"/>
  <c r="DV92" i="2" s="1"/>
  <c r="DV93" i="2" s="1"/>
  <c r="DV94" i="2" s="1"/>
  <c r="DV95" i="2" s="1"/>
  <c r="DV96" i="2" s="1"/>
  <c r="DV97" i="2" s="1"/>
  <c r="DV98" i="2" s="1"/>
  <c r="DV99" i="2" s="1"/>
  <c r="DV100" i="2" s="1"/>
  <c r="DV101" i="2" s="1"/>
  <c r="DV102" i="2" s="1"/>
  <c r="DV103" i="2" s="1"/>
  <c r="DV104" i="2" s="1"/>
  <c r="DV105" i="2" s="1"/>
  <c r="DV106" i="2" s="1"/>
  <c r="DV107" i="2" s="1"/>
  <c r="DV108" i="2" s="1"/>
  <c r="DV109" i="2" s="1"/>
  <c r="DV110" i="2" s="1"/>
  <c r="DV111" i="2" s="1"/>
  <c r="DV112" i="2" s="1"/>
  <c r="DV113" i="2" s="1"/>
  <c r="DV114" i="2" s="1"/>
  <c r="DV115" i="2" s="1"/>
  <c r="DV116" i="2" s="1"/>
  <c r="DV117" i="2" s="1"/>
  <c r="DV118" i="2" s="1"/>
  <c r="DV119" i="2" s="1"/>
  <c r="DV120" i="2" s="1"/>
  <c r="DV121" i="2" s="1"/>
  <c r="DV122" i="2" s="1"/>
  <c r="DV123" i="2" s="1"/>
  <c r="DV124" i="2" s="1"/>
  <c r="DV125" i="2" s="1"/>
  <c r="DV126" i="2" s="1"/>
  <c r="DV127" i="2" s="1"/>
  <c r="DV128" i="2" s="1"/>
  <c r="DV129" i="2" s="1"/>
  <c r="DV130" i="2" s="1"/>
  <c r="DV131" i="2" s="1"/>
  <c r="DV132" i="2" s="1"/>
  <c r="DV133" i="2" s="1"/>
  <c r="DV134" i="2" s="1"/>
  <c r="DV135" i="2" s="1"/>
  <c r="DV136" i="2" s="1"/>
  <c r="DV137" i="2" s="1"/>
  <c r="DV138" i="2" s="1"/>
  <c r="DV139" i="2" s="1"/>
  <c r="DV140" i="2" s="1"/>
  <c r="DV141" i="2" s="1"/>
  <c r="DV142" i="2" s="1"/>
  <c r="DV143" i="2" s="1"/>
  <c r="DV144" i="2" s="1"/>
  <c r="DV145" i="2" s="1"/>
  <c r="DV146" i="2" s="1"/>
  <c r="DV147" i="2" s="1"/>
  <c r="DV148" i="2" s="1"/>
  <c r="DV149" i="2" s="1"/>
  <c r="DV150" i="2" s="1"/>
  <c r="DV151" i="2" s="1"/>
  <c r="DV152" i="2" s="1"/>
  <c r="DV153" i="2" s="1"/>
  <c r="DV154" i="2" s="1"/>
  <c r="DV155" i="2" s="1"/>
  <c r="DV156" i="2" s="1"/>
  <c r="DV157" i="2" s="1"/>
  <c r="DV158" i="2" s="1"/>
  <c r="DV159" i="2" s="1"/>
  <c r="DV160" i="2" s="1"/>
  <c r="DV161" i="2" s="1"/>
  <c r="DV162" i="2" s="1"/>
  <c r="DV163" i="2" s="1"/>
  <c r="DV164" i="2" s="1"/>
  <c r="DV165" i="2" s="1"/>
  <c r="DV166" i="2" s="1"/>
  <c r="DV167" i="2" s="1"/>
  <c r="DV168" i="2" s="1"/>
  <c r="DV169" i="2" s="1"/>
  <c r="DV170" i="2" s="1"/>
  <c r="DV171" i="2" s="1"/>
  <c r="DV172" i="2" s="1"/>
  <c r="DV173" i="2" s="1"/>
  <c r="DV174" i="2" s="1"/>
  <c r="DV175" i="2" s="1"/>
  <c r="DV176" i="2" s="1"/>
  <c r="DV177" i="2" s="1"/>
  <c r="DV178" i="2" s="1"/>
  <c r="DV179" i="2" s="1"/>
  <c r="DV180" i="2" s="1"/>
  <c r="DV181" i="2" s="1"/>
  <c r="DV182" i="2" s="1"/>
  <c r="DV183" i="2" s="1"/>
  <c r="DV184" i="2" s="1"/>
  <c r="DV185" i="2" s="1"/>
  <c r="DV186" i="2" s="1"/>
  <c r="DV187" i="2" s="1"/>
  <c r="DV188" i="2" s="1"/>
  <c r="DV189" i="2" s="1"/>
  <c r="DV190" i="2" s="1"/>
  <c r="DV191" i="2" s="1"/>
  <c r="DV192" i="2" s="1"/>
  <c r="DV193" i="2" s="1"/>
  <c r="DV194" i="2" s="1"/>
  <c r="DV195" i="2" s="1"/>
  <c r="DV196" i="2" s="1"/>
  <c r="DV197" i="2" s="1"/>
  <c r="DV198" i="2" s="1"/>
  <c r="DV199" i="2" s="1"/>
  <c r="DV200" i="2" s="1"/>
  <c r="DV201" i="2" s="1"/>
  <c r="DV202" i="2" s="1"/>
  <c r="DV203" i="2" s="1"/>
  <c r="DV204" i="2" s="1"/>
  <c r="DV205" i="2" s="1"/>
  <c r="DV206" i="2" s="1"/>
  <c r="DV207" i="2" s="1"/>
  <c r="DV208" i="2" s="1"/>
  <c r="DV209" i="2" s="1"/>
  <c r="DV210" i="2" s="1"/>
  <c r="DV211" i="2" s="1"/>
  <c r="DV212" i="2" s="1"/>
  <c r="DV213" i="2" s="1"/>
  <c r="DV214" i="2" s="1"/>
  <c r="DV215" i="2" s="1"/>
  <c r="DV216" i="2" s="1"/>
  <c r="DV217" i="2" s="1"/>
  <c r="DV218" i="2" s="1"/>
  <c r="DV219" i="2" s="1"/>
  <c r="DV220" i="2" s="1"/>
  <c r="DV221" i="2" s="1"/>
  <c r="DV222" i="2" s="1"/>
  <c r="DV223" i="2" s="1"/>
  <c r="DV224" i="2" s="1"/>
  <c r="DV225" i="2" s="1"/>
  <c r="DV226" i="2" s="1"/>
  <c r="DV227" i="2" s="1"/>
  <c r="DV228" i="2" s="1"/>
  <c r="DV229" i="2" s="1"/>
  <c r="DV230" i="2" s="1"/>
  <c r="DV231" i="2" s="1"/>
  <c r="DV232" i="2" s="1"/>
  <c r="DV233" i="2" s="1"/>
  <c r="DV234" i="2" s="1"/>
  <c r="DV235" i="2" s="1"/>
  <c r="DV236" i="2" s="1"/>
  <c r="DV237" i="2" s="1"/>
  <c r="DV238" i="2" s="1"/>
  <c r="DV239" i="2" s="1"/>
  <c r="DV240" i="2" s="1"/>
  <c r="DV241" i="2" s="1"/>
  <c r="DV242" i="2" s="1"/>
  <c r="DV243" i="2" s="1"/>
  <c r="DV244" i="2" s="1"/>
  <c r="DV245" i="2" s="1"/>
  <c r="DV246" i="2" s="1"/>
  <c r="DV247" i="2" s="1"/>
  <c r="DV248" i="2" s="1"/>
  <c r="DV249" i="2" s="1"/>
  <c r="DV250" i="2" s="1"/>
  <c r="DV251" i="2" s="1"/>
  <c r="DV252" i="2" s="1"/>
  <c r="DV253" i="2" s="1"/>
  <c r="DV254" i="2" s="1"/>
  <c r="DV255" i="2" s="1"/>
  <c r="DV256" i="2" s="1"/>
  <c r="DV257" i="2" s="1"/>
  <c r="DV258" i="2" s="1"/>
  <c r="DV259" i="2" s="1"/>
  <c r="DV260" i="2" s="1"/>
  <c r="DV261" i="2" s="1"/>
  <c r="DV262" i="2" s="1"/>
  <c r="DV263" i="2" s="1"/>
  <c r="DV264" i="2" s="1"/>
  <c r="DV265" i="2" s="1"/>
  <c r="DV266" i="2" s="1"/>
  <c r="DV267" i="2" s="1"/>
  <c r="DV268" i="2" s="1"/>
  <c r="DV269" i="2" s="1"/>
  <c r="DV270" i="2" s="1"/>
  <c r="DV271" i="2" s="1"/>
  <c r="DV272" i="2" s="1"/>
  <c r="DV273" i="2" s="1"/>
  <c r="DV274" i="2" s="1"/>
  <c r="DV275" i="2" s="1"/>
  <c r="DV276" i="2" s="1"/>
  <c r="DV277" i="2" s="1"/>
  <c r="DV278" i="2" s="1"/>
  <c r="DV279" i="2" s="1"/>
  <c r="DV280" i="2" s="1"/>
  <c r="DV281" i="2" s="1"/>
  <c r="DV282" i="2" s="1"/>
  <c r="DV283" i="2" s="1"/>
  <c r="DV284" i="2" s="1"/>
  <c r="DV285" i="2" s="1"/>
  <c r="DV286" i="2" s="1"/>
  <c r="DV287" i="2" s="1"/>
  <c r="DV288" i="2" s="1"/>
  <c r="DV289" i="2" s="1"/>
  <c r="DV290" i="2" s="1"/>
  <c r="DV291" i="2" s="1"/>
  <c r="DV292" i="2" s="1"/>
  <c r="DV293" i="2" s="1"/>
  <c r="DV294" i="2" s="1"/>
  <c r="DV295" i="2" s="1"/>
  <c r="DV296" i="2" s="1"/>
  <c r="DV297" i="2" s="1"/>
  <c r="DV298" i="2" s="1"/>
  <c r="DV299" i="2" s="1"/>
  <c r="DV300" i="2" s="1"/>
  <c r="DV301" i="2" s="1"/>
  <c r="DV302" i="2" s="1"/>
  <c r="DV303" i="2" s="1"/>
  <c r="DV304" i="2" s="1"/>
  <c r="DV305" i="2" s="1"/>
  <c r="DV306" i="2" s="1"/>
  <c r="DV307" i="2" s="1"/>
  <c r="DV308" i="2" s="1"/>
  <c r="DV309" i="2" s="1"/>
  <c r="DV310" i="2" s="1"/>
  <c r="DV311" i="2" s="1"/>
  <c r="DV312" i="2" s="1"/>
  <c r="DV313" i="2" s="1"/>
  <c r="DV314" i="2" s="1"/>
  <c r="DV315" i="2" s="1"/>
  <c r="DV316" i="2" s="1"/>
  <c r="DV317" i="2" s="1"/>
  <c r="DV318" i="2" s="1"/>
  <c r="DV319" i="2" s="1"/>
  <c r="DV320" i="2" s="1"/>
  <c r="DV321" i="2" s="1"/>
  <c r="DV322" i="2" s="1"/>
  <c r="DV323" i="2" s="1"/>
  <c r="DV324" i="2" s="1"/>
  <c r="DV325" i="2" s="1"/>
  <c r="DV326" i="2" s="1"/>
  <c r="DV327" i="2" s="1"/>
  <c r="DV328" i="2" s="1"/>
  <c r="DV329" i="2" s="1"/>
  <c r="DV330" i="2" s="1"/>
  <c r="DV331" i="2" s="1"/>
  <c r="DV332" i="2" s="1"/>
  <c r="DV333" i="2" s="1"/>
  <c r="DV334" i="2" s="1"/>
  <c r="DV335" i="2" s="1"/>
  <c r="DV336" i="2" s="1"/>
  <c r="DV337" i="2" s="1"/>
  <c r="DV338" i="2" s="1"/>
  <c r="DV339" i="2" s="1"/>
  <c r="DV340" i="2" s="1"/>
  <c r="DV341" i="2" s="1"/>
  <c r="DV342" i="2" s="1"/>
  <c r="DV343" i="2" s="1"/>
  <c r="DV344" i="2" s="1"/>
  <c r="DV345" i="2" s="1"/>
  <c r="DV346" i="2" s="1"/>
  <c r="DV347" i="2" s="1"/>
  <c r="DV348" i="2" s="1"/>
  <c r="DV349" i="2" s="1"/>
  <c r="DV350" i="2" s="1"/>
  <c r="DV351" i="2" s="1"/>
  <c r="DV352" i="2" s="1"/>
  <c r="DV353" i="2" s="1"/>
  <c r="DV354" i="2" s="1"/>
  <c r="DV355" i="2" s="1"/>
  <c r="DV356" i="2" s="1"/>
  <c r="DV357" i="2" s="1"/>
  <c r="DV358" i="2" s="1"/>
  <c r="DV359" i="2" s="1"/>
  <c r="DV360" i="2" s="1"/>
  <c r="DV361" i="2" s="1"/>
  <c r="DV362" i="2" s="1"/>
  <c r="DV363" i="2" s="1"/>
  <c r="DV364" i="2" s="1"/>
  <c r="DV365" i="2" s="1"/>
  <c r="DV366" i="2" s="1"/>
  <c r="BS66" i="2"/>
  <c r="DY66" i="2"/>
  <c r="E101" i="2" s="1"/>
  <c r="DZ4" i="2"/>
  <c r="F101" i="2" s="1"/>
  <c r="BU66" i="2" l="1"/>
  <c r="BS6" i="2"/>
  <c r="BU6" i="2" s="1"/>
  <c r="BS8" i="2"/>
  <c r="BU8" i="2" s="1"/>
  <c r="BS10" i="2"/>
  <c r="BU10" i="2" s="1"/>
  <c r="BS11" i="2"/>
  <c r="BU11" i="2" s="1"/>
  <c r="BS14" i="2"/>
  <c r="BU14" i="2" s="1"/>
  <c r="BS15" i="2"/>
  <c r="BU15" i="2" s="1"/>
  <c r="BS16" i="2"/>
  <c r="BU16" i="2" s="1"/>
  <c r="BS17" i="2"/>
  <c r="BU17" i="2" s="1"/>
  <c r="BE5" i="2"/>
  <c r="BH4" i="2" s="1"/>
  <c r="F102" i="2" s="1"/>
  <c r="DI5" i="2"/>
  <c r="DI6" i="2"/>
  <c r="DK6" i="2" s="1"/>
  <c r="DI7" i="2"/>
  <c r="DK7" i="2" s="1"/>
  <c r="DI8" i="2"/>
  <c r="DK8" i="2" s="1"/>
  <c r="DI10" i="2"/>
  <c r="DK10" i="2" s="1"/>
  <c r="DI11" i="2"/>
  <c r="DK11" i="2"/>
  <c r="DI13" i="2"/>
  <c r="DK13" i="2" s="1"/>
  <c r="DI14" i="2"/>
  <c r="DK14" i="2" s="1"/>
  <c r="DI15" i="2"/>
  <c r="DK15" i="2"/>
  <c r="DI16" i="2"/>
  <c r="DK16" i="2" s="1"/>
  <c r="DI17" i="2"/>
  <c r="DK17" i="2" s="1"/>
  <c r="DI18" i="2"/>
  <c r="DK18" i="2" s="1"/>
  <c r="DI19" i="2"/>
  <c r="DK19" i="2" s="1"/>
  <c r="DI20" i="2"/>
  <c r="DK20" i="2" s="1"/>
  <c r="DI21" i="2"/>
  <c r="DK21" i="2" s="1"/>
  <c r="DI22" i="2"/>
  <c r="DK22" i="2" s="1"/>
  <c r="DI23" i="2"/>
  <c r="DK23" i="2" s="1"/>
  <c r="DI24" i="2"/>
  <c r="DK24" i="2" s="1"/>
  <c r="DI25" i="2"/>
  <c r="DK25" i="2" s="1"/>
  <c r="DI26" i="2"/>
  <c r="DK26" i="2" s="1"/>
  <c r="DI27" i="2"/>
  <c r="DK27" i="2" s="1"/>
  <c r="DI28" i="2"/>
  <c r="DK28" i="2" s="1"/>
  <c r="DI29" i="2"/>
  <c r="DK29" i="2" s="1"/>
  <c r="DI30" i="2"/>
  <c r="DK30" i="2" s="1"/>
  <c r="DI31" i="2"/>
  <c r="DK31" i="2" s="1"/>
  <c r="DI32" i="2"/>
  <c r="DK32" i="2" s="1"/>
  <c r="DI33" i="2"/>
  <c r="DK33" i="2" s="1"/>
  <c r="DI34" i="2"/>
  <c r="DK34" i="2"/>
  <c r="DI35" i="2"/>
  <c r="DK35" i="2" s="1"/>
  <c r="DI36" i="2"/>
  <c r="DK36" i="2" s="1"/>
  <c r="DI37" i="2"/>
  <c r="DK37" i="2" s="1"/>
  <c r="DI38" i="2"/>
  <c r="DK38" i="2" s="1"/>
  <c r="DI39" i="2"/>
  <c r="DK39" i="2" s="1"/>
  <c r="DI40" i="2"/>
  <c r="DK40" i="2" s="1"/>
  <c r="DI41" i="2"/>
  <c r="DK41" i="2" s="1"/>
  <c r="DI42" i="2"/>
  <c r="DK42" i="2" s="1"/>
  <c r="DI43" i="2"/>
  <c r="DK43" i="2"/>
  <c r="DI44" i="2"/>
  <c r="DK44" i="2" s="1"/>
  <c r="DI45" i="2"/>
  <c r="DK45" i="2" s="1"/>
  <c r="DI46" i="2"/>
  <c r="DK46" i="2" s="1"/>
  <c r="DI47" i="2"/>
  <c r="DK47" i="2" s="1"/>
  <c r="DI48" i="2"/>
  <c r="DK48" i="2" s="1"/>
  <c r="DI49" i="2"/>
  <c r="DK49" i="2" s="1"/>
  <c r="DI50" i="2"/>
  <c r="DK50" i="2" s="1"/>
  <c r="DI51" i="2"/>
  <c r="DK51" i="2" s="1"/>
  <c r="DI52" i="2"/>
  <c r="DK52" i="2" s="1"/>
  <c r="DI53" i="2"/>
  <c r="DK53" i="2" s="1"/>
  <c r="DI54" i="2"/>
  <c r="DK54" i="2" s="1"/>
  <c r="DI55" i="2"/>
  <c r="DK55" i="2" s="1"/>
  <c r="DI56" i="2"/>
  <c r="DK56" i="2" s="1"/>
  <c r="DI57" i="2"/>
  <c r="DK57" i="2" s="1"/>
  <c r="DI58" i="2"/>
  <c r="DK58" i="2" s="1"/>
  <c r="DI59" i="2"/>
  <c r="DK59" i="2" s="1"/>
  <c r="DI60" i="2"/>
  <c r="DK60" i="2" s="1"/>
  <c r="DI61" i="2"/>
  <c r="DK61" i="2" s="1"/>
  <c r="DI62" i="2"/>
  <c r="DK62" i="2" s="1"/>
  <c r="DI63" i="2"/>
  <c r="DK63" i="2" s="1"/>
  <c r="DI64" i="2"/>
  <c r="DK64" i="2" s="1"/>
  <c r="DI65" i="2"/>
  <c r="DK65" i="2" s="1"/>
  <c r="DI66" i="2"/>
  <c r="DK66" i="2" s="1"/>
  <c r="BV4" i="2" l="1"/>
  <c r="F103" i="2" s="1"/>
  <c r="BD5" i="2"/>
  <c r="BD6" i="2" s="1"/>
  <c r="BD7" i="2" s="1"/>
  <c r="BD8" i="2" s="1"/>
  <c r="BD10" i="2" s="1"/>
  <c r="BD11" i="2" s="1"/>
  <c r="BD13" i="2" s="1"/>
  <c r="BD14" i="2" s="1"/>
  <c r="BD15" i="2" s="1"/>
  <c r="BD16" i="2" s="1"/>
  <c r="BD17" i="2" s="1"/>
  <c r="BD18" i="2" s="1"/>
  <c r="BD19" i="2" s="1"/>
  <c r="BD20" i="2" s="1"/>
  <c r="BD21" i="2" s="1"/>
  <c r="BD22" i="2" s="1"/>
  <c r="BD23" i="2" s="1"/>
  <c r="BD24" i="2" s="1"/>
  <c r="BD25" i="2" s="1"/>
  <c r="BD26" i="2" s="1"/>
  <c r="BD27" i="2" s="1"/>
  <c r="BD28" i="2" s="1"/>
  <c r="BD29" i="2" s="1"/>
  <c r="BD30" i="2" s="1"/>
  <c r="BD31" i="2" s="1"/>
  <c r="BD32" i="2" s="1"/>
  <c r="BD33" i="2" s="1"/>
  <c r="BD34" i="2" s="1"/>
  <c r="BD35" i="2" s="1"/>
  <c r="BD36" i="2" s="1"/>
  <c r="BD37" i="2" s="1"/>
  <c r="BD38" i="2" s="1"/>
  <c r="BD39" i="2" s="1"/>
  <c r="BD40" i="2" s="1"/>
  <c r="BD41" i="2" s="1"/>
  <c r="BD42" i="2" s="1"/>
  <c r="BD43" i="2" s="1"/>
  <c r="BD44" i="2" s="1"/>
  <c r="BD45" i="2" s="1"/>
  <c r="BD46" i="2" s="1"/>
  <c r="BD47" i="2" s="1"/>
  <c r="BD48" i="2" s="1"/>
  <c r="BD49" i="2" s="1"/>
  <c r="BD50" i="2" s="1"/>
  <c r="BD51" i="2" s="1"/>
  <c r="BD52" i="2" s="1"/>
  <c r="BD53" i="2" s="1"/>
  <c r="BD54" i="2" s="1"/>
  <c r="BD55" i="2" s="1"/>
  <c r="BD56" i="2" s="1"/>
  <c r="BD57" i="2" s="1"/>
  <c r="BD58" i="2" s="1"/>
  <c r="BD59" i="2" s="1"/>
  <c r="BD60" i="2" s="1"/>
  <c r="BD61" i="2" s="1"/>
  <c r="BD62" i="2" s="1"/>
  <c r="BD63" i="2" s="1"/>
  <c r="BD64" i="2" s="1"/>
  <c r="BD65" i="2" s="1"/>
  <c r="BD66" i="2" s="1"/>
  <c r="BD67" i="2" s="1"/>
  <c r="BD68" i="2" s="1"/>
  <c r="BD69" i="2" s="1"/>
  <c r="BD70" i="2" s="1"/>
  <c r="BD71" i="2" s="1"/>
  <c r="BD72" i="2" s="1"/>
  <c r="BD73" i="2" s="1"/>
  <c r="BD74" i="2" s="1"/>
  <c r="BD75" i="2" s="1"/>
  <c r="BD76" i="2" s="1"/>
  <c r="BD77" i="2" s="1"/>
  <c r="BD78" i="2" s="1"/>
  <c r="BD79" i="2" s="1"/>
  <c r="BD80" i="2" s="1"/>
  <c r="BD81" i="2" s="1"/>
  <c r="BD82" i="2" s="1"/>
  <c r="BD83" i="2" s="1"/>
  <c r="BD84" i="2" s="1"/>
  <c r="BD85" i="2" s="1"/>
  <c r="BD86" i="2" s="1"/>
  <c r="BD87" i="2" s="1"/>
  <c r="BD88" i="2" s="1"/>
  <c r="BD89" i="2" s="1"/>
  <c r="BD90" i="2" s="1"/>
  <c r="BD91" i="2" s="1"/>
  <c r="BD92" i="2" s="1"/>
  <c r="BD93" i="2" s="1"/>
  <c r="BD94" i="2" s="1"/>
  <c r="BD95" i="2" s="1"/>
  <c r="BD96" i="2" s="1"/>
  <c r="BD97" i="2" s="1"/>
  <c r="BD98" i="2" s="1"/>
  <c r="BD99" i="2" s="1"/>
  <c r="BD100" i="2" s="1"/>
  <c r="BD101" i="2" s="1"/>
  <c r="BD102" i="2" s="1"/>
  <c r="BD103" i="2" s="1"/>
  <c r="BD104" i="2" s="1"/>
  <c r="BD105" i="2" s="1"/>
  <c r="BD106" i="2" s="1"/>
  <c r="BD107" i="2" s="1"/>
  <c r="BD108" i="2" s="1"/>
  <c r="BD109" i="2" s="1"/>
  <c r="BD110" i="2" s="1"/>
  <c r="BD111" i="2" s="1"/>
  <c r="BD112" i="2" s="1"/>
  <c r="BD113" i="2" s="1"/>
  <c r="BD114" i="2" s="1"/>
  <c r="BD115" i="2" s="1"/>
  <c r="BD116" i="2" s="1"/>
  <c r="BD117" i="2" s="1"/>
  <c r="BD118" i="2" s="1"/>
  <c r="BD119" i="2" s="1"/>
  <c r="BD120" i="2" s="1"/>
  <c r="BD121" i="2" s="1"/>
  <c r="BD122" i="2" s="1"/>
  <c r="BD123" i="2" s="1"/>
  <c r="BD124" i="2" s="1"/>
  <c r="BD125" i="2" s="1"/>
  <c r="BD126" i="2" s="1"/>
  <c r="BD127" i="2" s="1"/>
  <c r="BD128" i="2" s="1"/>
  <c r="BD129" i="2" s="1"/>
  <c r="BD130" i="2" s="1"/>
  <c r="BD131" i="2" s="1"/>
  <c r="BD132" i="2" s="1"/>
  <c r="BD133" i="2" s="1"/>
  <c r="BD134" i="2" s="1"/>
  <c r="BD135" i="2" s="1"/>
  <c r="BD136" i="2" s="1"/>
  <c r="BD137" i="2" s="1"/>
  <c r="BD138" i="2" s="1"/>
  <c r="BD139" i="2" s="1"/>
  <c r="BD140" i="2" s="1"/>
  <c r="BD141" i="2" s="1"/>
  <c r="BD142" i="2" s="1"/>
  <c r="BD143" i="2" s="1"/>
  <c r="BD144" i="2" s="1"/>
  <c r="BD145" i="2" s="1"/>
  <c r="BD146" i="2" s="1"/>
  <c r="BD147" i="2" s="1"/>
  <c r="BD148" i="2" s="1"/>
  <c r="BD149" i="2" s="1"/>
  <c r="BD150" i="2" s="1"/>
  <c r="BD151" i="2" s="1"/>
  <c r="BD152" i="2" s="1"/>
  <c r="BD153" i="2" s="1"/>
  <c r="BD154" i="2" s="1"/>
  <c r="BD155" i="2" s="1"/>
  <c r="BD156" i="2" s="1"/>
  <c r="BD157" i="2" s="1"/>
  <c r="BD158" i="2" s="1"/>
  <c r="BD159" i="2" s="1"/>
  <c r="BD160" i="2" s="1"/>
  <c r="BD161" i="2" s="1"/>
  <c r="BD162" i="2" s="1"/>
  <c r="BD163" i="2" s="1"/>
  <c r="BD164" i="2" s="1"/>
  <c r="BD165" i="2" s="1"/>
  <c r="BD166" i="2" s="1"/>
  <c r="BD167" i="2" s="1"/>
  <c r="BD168" i="2" s="1"/>
  <c r="BD169" i="2" s="1"/>
  <c r="BD170" i="2" s="1"/>
  <c r="BD171" i="2" s="1"/>
  <c r="BD172" i="2" s="1"/>
  <c r="BD173" i="2" s="1"/>
  <c r="BD174" i="2" s="1"/>
  <c r="BD175" i="2" s="1"/>
  <c r="BD176" i="2" s="1"/>
  <c r="BD177" i="2" s="1"/>
  <c r="BD178" i="2" s="1"/>
  <c r="BD179" i="2" s="1"/>
  <c r="BD180" i="2" s="1"/>
  <c r="BD181" i="2" s="1"/>
  <c r="BD182" i="2" s="1"/>
  <c r="BD183" i="2" s="1"/>
  <c r="BD184" i="2" s="1"/>
  <c r="BD185" i="2" s="1"/>
  <c r="BD186" i="2" s="1"/>
  <c r="BD187" i="2" s="1"/>
  <c r="BD188" i="2" s="1"/>
  <c r="BD189" i="2" s="1"/>
  <c r="BD190" i="2" s="1"/>
  <c r="BD191" i="2" s="1"/>
  <c r="BD192" i="2" s="1"/>
  <c r="BD193" i="2" s="1"/>
  <c r="BD194" i="2" s="1"/>
  <c r="BD195" i="2" s="1"/>
  <c r="BD196" i="2" s="1"/>
  <c r="BD197" i="2" s="1"/>
  <c r="BD198" i="2" s="1"/>
  <c r="BD199" i="2" s="1"/>
  <c r="BD200" i="2" s="1"/>
  <c r="BD201" i="2" s="1"/>
  <c r="BD202" i="2" s="1"/>
  <c r="BD203" i="2" s="1"/>
  <c r="BD204" i="2" s="1"/>
  <c r="BD205" i="2" s="1"/>
  <c r="BD206" i="2" s="1"/>
  <c r="BD207" i="2" s="1"/>
  <c r="BD208" i="2" s="1"/>
  <c r="BD209" i="2" s="1"/>
  <c r="BD210" i="2" s="1"/>
  <c r="BD211" i="2" s="1"/>
  <c r="BD212" i="2" s="1"/>
  <c r="BD213" i="2" s="1"/>
  <c r="BD214" i="2" s="1"/>
  <c r="BD215" i="2" s="1"/>
  <c r="BD216" i="2" s="1"/>
  <c r="BD217" i="2" s="1"/>
  <c r="BD218" i="2" s="1"/>
  <c r="BD219" i="2" s="1"/>
  <c r="BD220" i="2" s="1"/>
  <c r="BD221" i="2" s="1"/>
  <c r="BD222" i="2" s="1"/>
  <c r="BD223" i="2" s="1"/>
  <c r="BD224" i="2" s="1"/>
  <c r="BD225" i="2" s="1"/>
  <c r="BD226" i="2" s="1"/>
  <c r="BD227" i="2" s="1"/>
  <c r="BD228" i="2" s="1"/>
  <c r="BD229" i="2" s="1"/>
  <c r="BD230" i="2" s="1"/>
  <c r="BD231" i="2" s="1"/>
  <c r="BD232" i="2" s="1"/>
  <c r="BD233" i="2" s="1"/>
  <c r="BD234" i="2" s="1"/>
  <c r="BD235" i="2" s="1"/>
  <c r="BD236" i="2" s="1"/>
  <c r="BD237" i="2" s="1"/>
  <c r="BD238" i="2" s="1"/>
  <c r="BD239" i="2" s="1"/>
  <c r="BD240" i="2" s="1"/>
  <c r="BD241" i="2" s="1"/>
  <c r="BD242" i="2" s="1"/>
  <c r="BD243" i="2" s="1"/>
  <c r="BD244" i="2" s="1"/>
  <c r="BD245" i="2" s="1"/>
  <c r="BD246" i="2" s="1"/>
  <c r="BD247" i="2" s="1"/>
  <c r="BD248" i="2" s="1"/>
  <c r="BD249" i="2" s="1"/>
  <c r="BD250" i="2" s="1"/>
  <c r="BD251" i="2" s="1"/>
  <c r="BD252" i="2" s="1"/>
  <c r="BD253" i="2" s="1"/>
  <c r="BD254" i="2" s="1"/>
  <c r="BD255" i="2" s="1"/>
  <c r="BD256" i="2" s="1"/>
  <c r="BD257" i="2" s="1"/>
  <c r="BD258" i="2" s="1"/>
  <c r="BD259" i="2" s="1"/>
  <c r="BD260" i="2" s="1"/>
  <c r="BD261" i="2" s="1"/>
  <c r="BD262" i="2" s="1"/>
  <c r="BD263" i="2" s="1"/>
  <c r="BD264" i="2" s="1"/>
  <c r="BD265" i="2" s="1"/>
  <c r="BD266" i="2" s="1"/>
  <c r="BD267" i="2" s="1"/>
  <c r="BD268" i="2" s="1"/>
  <c r="BD269" i="2" s="1"/>
  <c r="BD270" i="2" s="1"/>
  <c r="BD271" i="2" s="1"/>
  <c r="BD272" i="2" s="1"/>
  <c r="BD273" i="2" s="1"/>
  <c r="BD274" i="2" s="1"/>
  <c r="BD275" i="2" s="1"/>
  <c r="BD276" i="2" s="1"/>
  <c r="BD277" i="2" s="1"/>
  <c r="BD278" i="2" s="1"/>
  <c r="BD279" i="2" s="1"/>
  <c r="BD280" i="2" s="1"/>
  <c r="BD281" i="2" s="1"/>
  <c r="BD282" i="2" s="1"/>
  <c r="BD283" i="2" s="1"/>
  <c r="BD284" i="2" s="1"/>
  <c r="BD285" i="2" s="1"/>
  <c r="BD286" i="2" s="1"/>
  <c r="BD287" i="2" s="1"/>
  <c r="BD288" i="2" s="1"/>
  <c r="BD289" i="2" s="1"/>
  <c r="BD290" i="2" s="1"/>
  <c r="BD291" i="2" s="1"/>
  <c r="BD292" i="2" s="1"/>
  <c r="BD293" i="2" s="1"/>
  <c r="BD294" i="2" s="1"/>
  <c r="BD295" i="2" s="1"/>
  <c r="BD296" i="2" s="1"/>
  <c r="BD297" i="2" s="1"/>
  <c r="BD298" i="2" s="1"/>
  <c r="BD299" i="2" s="1"/>
  <c r="BD300" i="2" s="1"/>
  <c r="BD301" i="2" s="1"/>
  <c r="BD302" i="2" s="1"/>
  <c r="BD303" i="2" s="1"/>
  <c r="BD304" i="2" s="1"/>
  <c r="BD305" i="2" s="1"/>
  <c r="BD306" i="2" s="1"/>
  <c r="BD307" i="2" s="1"/>
  <c r="BD308" i="2" s="1"/>
  <c r="BD309" i="2" s="1"/>
  <c r="BD310" i="2" s="1"/>
  <c r="BD311" i="2" s="1"/>
  <c r="BD312" i="2" s="1"/>
  <c r="BD313" i="2" s="1"/>
  <c r="BD314" i="2" s="1"/>
  <c r="BD315" i="2" s="1"/>
  <c r="BD316" i="2" s="1"/>
  <c r="BD317" i="2" s="1"/>
  <c r="BD318" i="2" s="1"/>
  <c r="BD319" i="2" s="1"/>
  <c r="BD320" i="2" s="1"/>
  <c r="BD321" i="2" s="1"/>
  <c r="BD322" i="2" s="1"/>
  <c r="BD323" i="2" s="1"/>
  <c r="BD324" i="2" s="1"/>
  <c r="BD325" i="2" s="1"/>
  <c r="BD326" i="2" s="1"/>
  <c r="BD327" i="2" s="1"/>
  <c r="BD328" i="2" s="1"/>
  <c r="BD329" i="2" s="1"/>
  <c r="BD330" i="2" s="1"/>
  <c r="BD331" i="2" s="1"/>
  <c r="BD332" i="2" s="1"/>
  <c r="BD333" i="2" s="1"/>
  <c r="BD334" i="2" s="1"/>
  <c r="BD335" i="2" s="1"/>
  <c r="BD336" i="2" s="1"/>
  <c r="BD337" i="2" s="1"/>
  <c r="BD338" i="2" s="1"/>
  <c r="BD339" i="2" s="1"/>
  <c r="BD340" i="2" s="1"/>
  <c r="BD341" i="2" s="1"/>
  <c r="BD342" i="2" s="1"/>
  <c r="BD343" i="2" s="1"/>
  <c r="BD344" i="2" s="1"/>
  <c r="BD345" i="2" s="1"/>
  <c r="BD346" i="2" s="1"/>
  <c r="BD347" i="2" s="1"/>
  <c r="BD348" i="2" s="1"/>
  <c r="BD349" i="2" s="1"/>
  <c r="BD350" i="2" s="1"/>
  <c r="BD351" i="2" s="1"/>
  <c r="BD352" i="2" s="1"/>
  <c r="BD353" i="2" s="1"/>
  <c r="BD354" i="2" s="1"/>
  <c r="BD355" i="2" s="1"/>
  <c r="BD356" i="2" s="1"/>
  <c r="BD357" i="2" s="1"/>
  <c r="BD358" i="2" s="1"/>
  <c r="BD359" i="2" s="1"/>
  <c r="BD360" i="2" s="1"/>
  <c r="BD361" i="2" s="1"/>
  <c r="BD362" i="2" s="1"/>
  <c r="BD363" i="2" s="1"/>
  <c r="BD364" i="2" s="1"/>
  <c r="BD365" i="2" s="1"/>
  <c r="BD366" i="2" s="1"/>
  <c r="BG5" i="2"/>
  <c r="E102" i="2" s="1"/>
  <c r="B18" i="2" s="1" a="1"/>
  <c r="B18" i="2" s="1"/>
  <c r="D20" i="7" s="1"/>
  <c r="D23" i="5" a="1"/>
  <c r="D23" i="5" s="1"/>
  <c r="D24" i="5" s="1"/>
  <c r="D23" i="7" a="1"/>
  <c r="D23" i="7" s="1"/>
  <c r="D24" i="7" s="1"/>
  <c r="DL4" i="2"/>
  <c r="F100" i="2" s="1"/>
  <c r="DK5" i="2"/>
  <c r="E100" i="2" s="1"/>
  <c r="DH5" i="2"/>
  <c r="DH6" i="2" s="1"/>
  <c r="DH7" i="2" s="1"/>
  <c r="DH8" i="2" s="1"/>
  <c r="DH10" i="2" s="1"/>
  <c r="DH11" i="2" s="1"/>
  <c r="DH13" i="2" s="1"/>
  <c r="DH14" i="2" s="1"/>
  <c r="DH15" i="2" s="1"/>
  <c r="DH16" i="2" s="1"/>
  <c r="DH17" i="2" s="1"/>
  <c r="DH18" i="2" s="1"/>
  <c r="DH19" i="2" s="1"/>
  <c r="DH20" i="2" s="1"/>
  <c r="DH21" i="2" s="1"/>
  <c r="DH22" i="2" s="1"/>
  <c r="DH23" i="2" s="1"/>
  <c r="DH24" i="2" s="1"/>
  <c r="DH25" i="2" s="1"/>
  <c r="DH26" i="2" s="1"/>
  <c r="DH27" i="2" s="1"/>
  <c r="DH28" i="2" s="1"/>
  <c r="DH29" i="2" s="1"/>
  <c r="DH30" i="2" s="1"/>
  <c r="DH31" i="2" s="1"/>
  <c r="DH32" i="2" s="1"/>
  <c r="DH33" i="2" s="1"/>
  <c r="DH34" i="2" s="1"/>
  <c r="DH35" i="2" s="1"/>
  <c r="DH36" i="2" s="1"/>
  <c r="DH37" i="2" s="1"/>
  <c r="DH38" i="2" s="1"/>
  <c r="DH39" i="2" s="1"/>
  <c r="DH40" i="2" s="1"/>
  <c r="DH41" i="2" s="1"/>
  <c r="DH42" i="2" s="1"/>
  <c r="DH43" i="2" s="1"/>
  <c r="DH44" i="2" s="1"/>
  <c r="DH45" i="2" s="1"/>
  <c r="DH46" i="2" s="1"/>
  <c r="DH47" i="2" s="1"/>
  <c r="DH48" i="2" s="1"/>
  <c r="DH49" i="2" s="1"/>
  <c r="DH50" i="2" s="1"/>
  <c r="DH51" i="2" s="1"/>
  <c r="DH52" i="2" s="1"/>
  <c r="DH53" i="2" s="1"/>
  <c r="DH54" i="2" s="1"/>
  <c r="DH55" i="2" s="1"/>
  <c r="DH56" i="2" s="1"/>
  <c r="DH57" i="2" s="1"/>
  <c r="DH58" i="2" s="1"/>
  <c r="DH59" i="2" s="1"/>
  <c r="DH60" i="2" s="1"/>
  <c r="DH61" i="2" s="1"/>
  <c r="DH62" i="2" s="1"/>
  <c r="DH63" i="2" s="1"/>
  <c r="DH64" i="2" s="1"/>
  <c r="DH65" i="2" s="1"/>
  <c r="DH66" i="2" s="1"/>
  <c r="DH67" i="2" s="1"/>
  <c r="DH68" i="2" s="1"/>
  <c r="DH69" i="2" s="1"/>
  <c r="DH70" i="2" s="1"/>
  <c r="DH71" i="2" s="1"/>
  <c r="DH72" i="2" s="1"/>
  <c r="DH73" i="2" s="1"/>
  <c r="DH74" i="2" s="1"/>
  <c r="DH75" i="2" s="1"/>
  <c r="DH76" i="2" s="1"/>
  <c r="DH77" i="2" s="1"/>
  <c r="DH78" i="2" s="1"/>
  <c r="DH79" i="2" s="1"/>
  <c r="DH80" i="2" s="1"/>
  <c r="DH81" i="2" s="1"/>
  <c r="DH82" i="2" s="1"/>
  <c r="DH83" i="2" s="1"/>
  <c r="DH84" i="2" s="1"/>
  <c r="DH85" i="2" s="1"/>
  <c r="DH86" i="2" s="1"/>
  <c r="DH87" i="2" s="1"/>
  <c r="DH88" i="2" s="1"/>
  <c r="DH89" i="2" s="1"/>
  <c r="DH90" i="2" s="1"/>
  <c r="DH91" i="2" s="1"/>
  <c r="DH92" i="2" s="1"/>
  <c r="DH93" i="2" s="1"/>
  <c r="DH94" i="2" s="1"/>
  <c r="DH95" i="2" s="1"/>
  <c r="DH96" i="2" s="1"/>
  <c r="DH97" i="2" s="1"/>
  <c r="DH98" i="2" s="1"/>
  <c r="DH99" i="2" s="1"/>
  <c r="DH100" i="2" s="1"/>
  <c r="DH101" i="2" s="1"/>
  <c r="DH102" i="2" s="1"/>
  <c r="DH103" i="2" s="1"/>
  <c r="DH104" i="2" s="1"/>
  <c r="DH105" i="2" s="1"/>
  <c r="DH106" i="2" s="1"/>
  <c r="DH107" i="2" s="1"/>
  <c r="DH108" i="2" s="1"/>
  <c r="DH109" i="2" s="1"/>
  <c r="DH110" i="2" s="1"/>
  <c r="DH111" i="2" s="1"/>
  <c r="DH112" i="2" s="1"/>
  <c r="DH113" i="2" s="1"/>
  <c r="DH114" i="2" s="1"/>
  <c r="DH115" i="2" s="1"/>
  <c r="DH116" i="2" s="1"/>
  <c r="DH117" i="2" s="1"/>
  <c r="DH118" i="2" s="1"/>
  <c r="DH119" i="2" s="1"/>
  <c r="DH120" i="2" s="1"/>
  <c r="DH121" i="2" s="1"/>
  <c r="DH122" i="2" s="1"/>
  <c r="DH123" i="2" s="1"/>
  <c r="DH124" i="2" s="1"/>
  <c r="DH125" i="2" s="1"/>
  <c r="DH126" i="2" s="1"/>
  <c r="DH127" i="2" s="1"/>
  <c r="DH128" i="2" s="1"/>
  <c r="DH129" i="2" s="1"/>
  <c r="DH130" i="2" s="1"/>
  <c r="DH131" i="2" s="1"/>
  <c r="DH132" i="2" s="1"/>
  <c r="DH133" i="2" s="1"/>
  <c r="DH134" i="2" s="1"/>
  <c r="DH135" i="2" s="1"/>
  <c r="DH136" i="2" s="1"/>
  <c r="DH137" i="2" s="1"/>
  <c r="DH138" i="2" s="1"/>
  <c r="DH139" i="2" s="1"/>
  <c r="DH140" i="2" s="1"/>
  <c r="DH141" i="2" s="1"/>
  <c r="DH142" i="2" s="1"/>
  <c r="DH143" i="2" s="1"/>
  <c r="DH144" i="2" s="1"/>
  <c r="DH145" i="2" s="1"/>
  <c r="DH146" i="2" s="1"/>
  <c r="DH147" i="2" s="1"/>
  <c r="DH148" i="2" s="1"/>
  <c r="DH149" i="2" s="1"/>
  <c r="DH150" i="2" s="1"/>
  <c r="DH151" i="2" s="1"/>
  <c r="DH152" i="2" s="1"/>
  <c r="DH153" i="2" s="1"/>
  <c r="DH154" i="2" s="1"/>
  <c r="DH155" i="2" s="1"/>
  <c r="DH156" i="2" s="1"/>
  <c r="DH157" i="2" s="1"/>
  <c r="DH158" i="2" s="1"/>
  <c r="DH159" i="2" s="1"/>
  <c r="DH160" i="2" s="1"/>
  <c r="DH161" i="2" s="1"/>
  <c r="DH162" i="2" s="1"/>
  <c r="DH163" i="2" s="1"/>
  <c r="DH164" i="2" s="1"/>
  <c r="DH165" i="2" s="1"/>
  <c r="DH166" i="2" s="1"/>
  <c r="DH167" i="2" s="1"/>
  <c r="DH168" i="2" s="1"/>
  <c r="DH169" i="2" s="1"/>
  <c r="DH170" i="2" s="1"/>
  <c r="DH171" i="2" s="1"/>
  <c r="DH172" i="2" s="1"/>
  <c r="DH173" i="2" s="1"/>
  <c r="DH174" i="2" s="1"/>
  <c r="DH175" i="2" s="1"/>
  <c r="DH176" i="2" s="1"/>
  <c r="DH177" i="2" s="1"/>
  <c r="DH178" i="2" s="1"/>
  <c r="DH179" i="2" s="1"/>
  <c r="DH180" i="2" s="1"/>
  <c r="DH181" i="2" s="1"/>
  <c r="DH182" i="2" s="1"/>
  <c r="DH183" i="2" s="1"/>
  <c r="DH184" i="2" s="1"/>
  <c r="DH185" i="2" s="1"/>
  <c r="DH186" i="2" s="1"/>
  <c r="DH187" i="2" s="1"/>
  <c r="DH188" i="2" s="1"/>
  <c r="DH189" i="2" s="1"/>
  <c r="DH190" i="2" s="1"/>
  <c r="DH191" i="2" s="1"/>
  <c r="DH192" i="2" s="1"/>
  <c r="DH193" i="2" s="1"/>
  <c r="DH194" i="2" s="1"/>
  <c r="DH195" i="2" s="1"/>
  <c r="DH196" i="2" s="1"/>
  <c r="DH197" i="2" s="1"/>
  <c r="DH198" i="2" s="1"/>
  <c r="DH199" i="2" s="1"/>
  <c r="DH200" i="2" s="1"/>
  <c r="DH201" i="2" s="1"/>
  <c r="DH202" i="2" s="1"/>
  <c r="DH203" i="2" s="1"/>
  <c r="DH204" i="2" s="1"/>
  <c r="DH205" i="2" s="1"/>
  <c r="DH206" i="2" s="1"/>
  <c r="DH207" i="2" s="1"/>
  <c r="DH208" i="2" s="1"/>
  <c r="DH209" i="2" s="1"/>
  <c r="DH210" i="2" s="1"/>
  <c r="DH211" i="2" s="1"/>
  <c r="DH212" i="2" s="1"/>
  <c r="DH213" i="2" s="1"/>
  <c r="DH214" i="2" s="1"/>
  <c r="DH215" i="2" s="1"/>
  <c r="DH216" i="2" s="1"/>
  <c r="DH217" i="2" s="1"/>
  <c r="DH218" i="2" s="1"/>
  <c r="DH219" i="2" s="1"/>
  <c r="DH220" i="2" s="1"/>
  <c r="DH221" i="2" s="1"/>
  <c r="DH222" i="2" s="1"/>
  <c r="DH223" i="2" s="1"/>
  <c r="DH224" i="2" s="1"/>
  <c r="DH225" i="2" s="1"/>
  <c r="DH226" i="2" s="1"/>
  <c r="DH227" i="2" s="1"/>
  <c r="DH228" i="2" s="1"/>
  <c r="DH229" i="2" s="1"/>
  <c r="DH230" i="2" s="1"/>
  <c r="DH231" i="2" s="1"/>
  <c r="DH232" i="2" s="1"/>
  <c r="DH233" i="2" s="1"/>
  <c r="DH234" i="2" s="1"/>
  <c r="DH235" i="2" s="1"/>
  <c r="DH236" i="2" s="1"/>
  <c r="DH237" i="2" s="1"/>
  <c r="DH238" i="2" s="1"/>
  <c r="DH239" i="2" s="1"/>
  <c r="DH240" i="2" s="1"/>
  <c r="DH241" i="2" s="1"/>
  <c r="DH242" i="2" s="1"/>
  <c r="DH243" i="2" s="1"/>
  <c r="DH244" i="2" s="1"/>
  <c r="DH245" i="2" s="1"/>
  <c r="DH246" i="2" s="1"/>
  <c r="DH247" i="2" s="1"/>
  <c r="DH248" i="2" s="1"/>
  <c r="DH249" i="2" s="1"/>
  <c r="DH250" i="2" s="1"/>
  <c r="DH251" i="2" s="1"/>
  <c r="DH252" i="2" s="1"/>
  <c r="DH253" i="2" s="1"/>
  <c r="DH254" i="2" s="1"/>
  <c r="DH255" i="2" s="1"/>
  <c r="DH256" i="2" s="1"/>
  <c r="DH257" i="2" s="1"/>
  <c r="DH258" i="2" s="1"/>
  <c r="DH259" i="2" s="1"/>
  <c r="DH260" i="2" s="1"/>
  <c r="DH261" i="2" s="1"/>
  <c r="DH262" i="2" s="1"/>
  <c r="DH263" i="2" s="1"/>
  <c r="DH264" i="2" s="1"/>
  <c r="DH265" i="2" s="1"/>
  <c r="DH266" i="2" s="1"/>
  <c r="DH267" i="2" s="1"/>
  <c r="DH268" i="2" s="1"/>
  <c r="DH269" i="2" s="1"/>
  <c r="DH270" i="2" s="1"/>
  <c r="DH271" i="2" s="1"/>
  <c r="DH272" i="2" s="1"/>
  <c r="DH273" i="2" s="1"/>
  <c r="DH274" i="2" s="1"/>
  <c r="DH275" i="2" s="1"/>
  <c r="DH276" i="2" s="1"/>
  <c r="DH277" i="2" s="1"/>
  <c r="DH278" i="2" s="1"/>
  <c r="DH279" i="2" s="1"/>
  <c r="DH280" i="2" s="1"/>
  <c r="DH281" i="2" s="1"/>
  <c r="DH282" i="2" s="1"/>
  <c r="DH283" i="2" s="1"/>
  <c r="DH284" i="2" s="1"/>
  <c r="DH285" i="2" s="1"/>
  <c r="DH286" i="2" s="1"/>
  <c r="DH287" i="2" s="1"/>
  <c r="DH288" i="2" s="1"/>
  <c r="DH289" i="2" s="1"/>
  <c r="DH290" i="2" s="1"/>
  <c r="DH291" i="2" s="1"/>
  <c r="DH292" i="2" s="1"/>
  <c r="DH293" i="2" s="1"/>
  <c r="DH294" i="2" s="1"/>
  <c r="DH295" i="2" s="1"/>
  <c r="DH296" i="2" s="1"/>
  <c r="DH297" i="2" s="1"/>
  <c r="DH298" i="2" s="1"/>
  <c r="DH299" i="2" s="1"/>
  <c r="DH300" i="2" s="1"/>
  <c r="DH301" i="2" s="1"/>
  <c r="DH302" i="2" s="1"/>
  <c r="DH303" i="2" s="1"/>
  <c r="DH304" i="2" s="1"/>
  <c r="DH305" i="2" s="1"/>
  <c r="DH306" i="2" s="1"/>
  <c r="DH307" i="2" s="1"/>
  <c r="DH308" i="2" s="1"/>
  <c r="DH309" i="2" s="1"/>
  <c r="DH310" i="2" s="1"/>
  <c r="DH311" i="2" s="1"/>
  <c r="DH312" i="2" s="1"/>
  <c r="DH313" i="2" s="1"/>
  <c r="DH314" i="2" s="1"/>
  <c r="DH315" i="2" s="1"/>
  <c r="DH316" i="2" s="1"/>
  <c r="DH317" i="2" s="1"/>
  <c r="DH318" i="2" s="1"/>
  <c r="DH319" i="2" s="1"/>
  <c r="DH320" i="2" s="1"/>
  <c r="DH321" i="2" s="1"/>
  <c r="DH322" i="2" s="1"/>
  <c r="DH323" i="2" s="1"/>
  <c r="DH324" i="2" s="1"/>
  <c r="DH325" i="2" s="1"/>
  <c r="DH326" i="2" s="1"/>
  <c r="DH327" i="2" s="1"/>
  <c r="DH328" i="2" s="1"/>
  <c r="DH329" i="2" s="1"/>
  <c r="DH330" i="2" s="1"/>
  <c r="DH331" i="2" s="1"/>
  <c r="DH332" i="2" s="1"/>
  <c r="DH333" i="2" s="1"/>
  <c r="DH334" i="2" s="1"/>
  <c r="DH335" i="2" s="1"/>
  <c r="DH336" i="2" s="1"/>
  <c r="DH337" i="2" s="1"/>
  <c r="DH338" i="2" s="1"/>
  <c r="DH339" i="2" s="1"/>
  <c r="DH340" i="2" s="1"/>
  <c r="DH341" i="2" s="1"/>
  <c r="DH342" i="2" s="1"/>
  <c r="DH343" i="2" s="1"/>
  <c r="DH344" i="2" s="1"/>
  <c r="DH345" i="2" s="1"/>
  <c r="DH346" i="2" s="1"/>
  <c r="DH347" i="2" s="1"/>
  <c r="DH348" i="2" s="1"/>
  <c r="DH349" i="2" s="1"/>
  <c r="DH350" i="2" s="1"/>
  <c r="DH351" i="2" s="1"/>
  <c r="DH352" i="2" s="1"/>
  <c r="DH353" i="2" s="1"/>
  <c r="DH354" i="2" s="1"/>
  <c r="DH355" i="2" s="1"/>
  <c r="DH356" i="2" s="1"/>
  <c r="DH357" i="2" s="1"/>
  <c r="DH358" i="2" s="1"/>
  <c r="DH359" i="2" s="1"/>
  <c r="DH360" i="2" s="1"/>
  <c r="DH361" i="2" s="1"/>
  <c r="DH362" i="2" s="1"/>
  <c r="DH363" i="2" s="1"/>
  <c r="DH364" i="2" s="1"/>
  <c r="DH365" i="2" s="1"/>
  <c r="DH366" i="2" s="1"/>
  <c r="E103" i="2"/>
  <c r="BR6" i="2"/>
  <c r="BR7" i="2" s="1"/>
  <c r="BR8" i="2" s="1"/>
  <c r="BR10" i="2" s="1"/>
  <c r="BR11" i="2" s="1"/>
  <c r="BR13" i="2" s="1"/>
  <c r="BR14" i="2" s="1"/>
  <c r="BR15" i="2" s="1"/>
  <c r="BR16" i="2" s="1"/>
  <c r="BR17" i="2" s="1"/>
  <c r="BR18" i="2" s="1"/>
  <c r="BR19" i="2" s="1"/>
  <c r="BR20" i="2" s="1"/>
  <c r="BR21" i="2" s="1"/>
  <c r="BR22" i="2" s="1"/>
  <c r="BR23" i="2" s="1"/>
  <c r="BR24" i="2" s="1"/>
  <c r="BR25" i="2" s="1"/>
  <c r="BR26" i="2" s="1"/>
  <c r="BR27" i="2" s="1"/>
  <c r="BR28" i="2" s="1"/>
  <c r="BR29" i="2" s="1"/>
  <c r="BR30" i="2" s="1"/>
  <c r="BR31" i="2" s="1"/>
  <c r="BR32" i="2" s="1"/>
  <c r="BR33" i="2" s="1"/>
  <c r="BR34" i="2" s="1"/>
  <c r="BR35" i="2" s="1"/>
  <c r="BR36" i="2" s="1"/>
  <c r="BR37" i="2" s="1"/>
  <c r="BR38" i="2" s="1"/>
  <c r="BR39" i="2" s="1"/>
  <c r="BR40" i="2" s="1"/>
  <c r="BR41" i="2" s="1"/>
  <c r="BR42" i="2" s="1"/>
  <c r="BR43" i="2" s="1"/>
  <c r="BR44" i="2" s="1"/>
  <c r="BR45" i="2" s="1"/>
  <c r="BR46" i="2" s="1"/>
  <c r="BR47" i="2" s="1"/>
  <c r="BR48" i="2" s="1"/>
  <c r="BR49" i="2" s="1"/>
  <c r="BR50" i="2" s="1"/>
  <c r="BR51" i="2" s="1"/>
  <c r="BR52" i="2" s="1"/>
  <c r="BR53" i="2" s="1"/>
  <c r="BR54" i="2" s="1"/>
  <c r="BR55" i="2" s="1"/>
  <c r="BR56" i="2" s="1"/>
  <c r="BR57" i="2" s="1"/>
  <c r="BR58" i="2" s="1"/>
  <c r="BR59" i="2" s="1"/>
  <c r="BR60" i="2" s="1"/>
  <c r="BR61" i="2" s="1"/>
  <c r="BR62" i="2" s="1"/>
  <c r="BR63" i="2" s="1"/>
  <c r="BR64" i="2" s="1"/>
  <c r="BR65" i="2" s="1"/>
  <c r="BR66" i="2" s="1"/>
  <c r="BR67" i="2" s="1"/>
  <c r="BR68" i="2" s="1"/>
  <c r="BR69" i="2" s="1"/>
  <c r="BR70" i="2" s="1"/>
  <c r="BR71" i="2" s="1"/>
  <c r="BR72" i="2" s="1"/>
  <c r="BR73" i="2" s="1"/>
  <c r="BR74" i="2" s="1"/>
  <c r="BR75" i="2" s="1"/>
  <c r="BR76" i="2" s="1"/>
  <c r="BR77" i="2" s="1"/>
  <c r="BR78" i="2" s="1"/>
  <c r="BR79" i="2" s="1"/>
  <c r="BR80" i="2" s="1"/>
  <c r="BR81" i="2" s="1"/>
  <c r="BR82" i="2" s="1"/>
  <c r="BR83" i="2" s="1"/>
  <c r="BR84" i="2" s="1"/>
  <c r="BR85" i="2" s="1"/>
  <c r="BR86" i="2" s="1"/>
  <c r="BR87" i="2" s="1"/>
  <c r="BR88" i="2" s="1"/>
  <c r="BR89" i="2" s="1"/>
  <c r="BR90" i="2" s="1"/>
  <c r="BR91" i="2" s="1"/>
  <c r="BR92" i="2" s="1"/>
  <c r="BR93" i="2" s="1"/>
  <c r="BR94" i="2" s="1"/>
  <c r="BR95" i="2" s="1"/>
  <c r="BR96" i="2" s="1"/>
  <c r="BR97" i="2" s="1"/>
  <c r="BR98" i="2" s="1"/>
  <c r="BR99" i="2" s="1"/>
  <c r="BR100" i="2" s="1"/>
  <c r="BR101" i="2" s="1"/>
  <c r="BR102" i="2" s="1"/>
  <c r="BR103" i="2" s="1"/>
  <c r="BR104" i="2" s="1"/>
  <c r="BR105" i="2" s="1"/>
  <c r="BR106" i="2" s="1"/>
  <c r="BR107" i="2" s="1"/>
  <c r="BR108" i="2" s="1"/>
  <c r="BR109" i="2" s="1"/>
  <c r="BR110" i="2" s="1"/>
  <c r="BR111" i="2" s="1"/>
  <c r="BR112" i="2" s="1"/>
  <c r="BR113" i="2" s="1"/>
  <c r="BR114" i="2" s="1"/>
  <c r="BR115" i="2" s="1"/>
  <c r="BR116" i="2" s="1"/>
  <c r="BR117" i="2" s="1"/>
  <c r="BR118" i="2" s="1"/>
  <c r="BR119" i="2" s="1"/>
  <c r="BR120" i="2" s="1"/>
  <c r="BR121" i="2" s="1"/>
  <c r="BR122" i="2" s="1"/>
  <c r="BR123" i="2" s="1"/>
  <c r="BR124" i="2" s="1"/>
  <c r="BR125" i="2" s="1"/>
  <c r="BR126" i="2" s="1"/>
  <c r="BR127" i="2" s="1"/>
  <c r="BR128" i="2" s="1"/>
  <c r="BR129" i="2" s="1"/>
  <c r="BR130" i="2" s="1"/>
  <c r="BR131" i="2" s="1"/>
  <c r="BR132" i="2" s="1"/>
  <c r="BR133" i="2" s="1"/>
  <c r="BR134" i="2" s="1"/>
  <c r="BR135" i="2" s="1"/>
  <c r="BR136" i="2" s="1"/>
  <c r="BR137" i="2" s="1"/>
  <c r="BR138" i="2" s="1"/>
  <c r="BR139" i="2" s="1"/>
  <c r="BR140" i="2" s="1"/>
  <c r="BR141" i="2" s="1"/>
  <c r="BR142" i="2" s="1"/>
  <c r="BR143" i="2" s="1"/>
  <c r="BR144" i="2" s="1"/>
  <c r="BR145" i="2" s="1"/>
  <c r="BR146" i="2" s="1"/>
  <c r="BR147" i="2" s="1"/>
  <c r="BR148" i="2" s="1"/>
  <c r="BR149" i="2" s="1"/>
  <c r="BR150" i="2" s="1"/>
  <c r="BR151" i="2" s="1"/>
  <c r="BR152" i="2" s="1"/>
  <c r="BR153" i="2" s="1"/>
  <c r="BR154" i="2" s="1"/>
  <c r="BR155" i="2" s="1"/>
  <c r="BR156" i="2" s="1"/>
  <c r="BR157" i="2" s="1"/>
  <c r="BR158" i="2" s="1"/>
  <c r="BR159" i="2" s="1"/>
  <c r="BR160" i="2" s="1"/>
  <c r="BR161" i="2" s="1"/>
  <c r="BR162" i="2" s="1"/>
  <c r="BR163" i="2" s="1"/>
  <c r="BR164" i="2" s="1"/>
  <c r="BR165" i="2" s="1"/>
  <c r="BR166" i="2" s="1"/>
  <c r="BR167" i="2" s="1"/>
  <c r="BR168" i="2" s="1"/>
  <c r="BR169" i="2" s="1"/>
  <c r="BR170" i="2" s="1"/>
  <c r="BR171" i="2" s="1"/>
  <c r="BR172" i="2" s="1"/>
  <c r="BR173" i="2" s="1"/>
  <c r="BR174" i="2" s="1"/>
  <c r="BR175" i="2" s="1"/>
  <c r="BR176" i="2" s="1"/>
  <c r="BR177" i="2" s="1"/>
  <c r="BR178" i="2" s="1"/>
  <c r="BR179" i="2" s="1"/>
  <c r="BR180" i="2" s="1"/>
  <c r="BR181" i="2" s="1"/>
  <c r="BR182" i="2" s="1"/>
  <c r="BR183" i="2" s="1"/>
  <c r="BR184" i="2" s="1"/>
  <c r="BR185" i="2" s="1"/>
  <c r="BR186" i="2" s="1"/>
  <c r="BR187" i="2" s="1"/>
  <c r="BR188" i="2" s="1"/>
  <c r="BR189" i="2" s="1"/>
  <c r="BR190" i="2" s="1"/>
  <c r="BR191" i="2" s="1"/>
  <c r="BR192" i="2" s="1"/>
  <c r="BR193" i="2" s="1"/>
  <c r="BR194" i="2" s="1"/>
  <c r="BR195" i="2" s="1"/>
  <c r="BR196" i="2" s="1"/>
  <c r="BR197" i="2" s="1"/>
  <c r="BR198" i="2" s="1"/>
  <c r="BR199" i="2" s="1"/>
  <c r="BR200" i="2" s="1"/>
  <c r="BR201" i="2" s="1"/>
  <c r="BR202" i="2" s="1"/>
  <c r="BR203" i="2" s="1"/>
  <c r="BR204" i="2" s="1"/>
  <c r="BR205" i="2" s="1"/>
  <c r="BR206" i="2" s="1"/>
  <c r="BR207" i="2" s="1"/>
  <c r="BR208" i="2" s="1"/>
  <c r="BR209" i="2" s="1"/>
  <c r="BR210" i="2" s="1"/>
  <c r="BR211" i="2" s="1"/>
  <c r="BR212" i="2" s="1"/>
  <c r="BR213" i="2" s="1"/>
  <c r="BR214" i="2" s="1"/>
  <c r="BR215" i="2" s="1"/>
  <c r="BR216" i="2" s="1"/>
  <c r="BR217" i="2" s="1"/>
  <c r="BR218" i="2" s="1"/>
  <c r="BR219" i="2" s="1"/>
  <c r="BR220" i="2" s="1"/>
  <c r="BR221" i="2" s="1"/>
  <c r="BR222" i="2" s="1"/>
  <c r="BR223" i="2" s="1"/>
  <c r="BR224" i="2" s="1"/>
  <c r="BR225" i="2" s="1"/>
  <c r="BR226" i="2" s="1"/>
  <c r="BR227" i="2" s="1"/>
  <c r="BR228" i="2" s="1"/>
  <c r="BR229" i="2" s="1"/>
  <c r="BR230" i="2" s="1"/>
  <c r="BR231" i="2" s="1"/>
  <c r="BR232" i="2" s="1"/>
  <c r="BR233" i="2" s="1"/>
  <c r="BR234" i="2" s="1"/>
  <c r="BR235" i="2" s="1"/>
  <c r="BR236" i="2" s="1"/>
  <c r="BR237" i="2" s="1"/>
  <c r="BR238" i="2" s="1"/>
  <c r="BR239" i="2" s="1"/>
  <c r="BR240" i="2" s="1"/>
  <c r="BR241" i="2" s="1"/>
  <c r="BR242" i="2" s="1"/>
  <c r="BR243" i="2" s="1"/>
  <c r="BR244" i="2" s="1"/>
  <c r="BR245" i="2" s="1"/>
  <c r="BR246" i="2" s="1"/>
  <c r="BR247" i="2" s="1"/>
  <c r="BR248" i="2" s="1"/>
  <c r="BR249" i="2" s="1"/>
  <c r="BR250" i="2" s="1"/>
  <c r="BR251" i="2" s="1"/>
  <c r="BR252" i="2" s="1"/>
  <c r="BR253" i="2" s="1"/>
  <c r="BR254" i="2" s="1"/>
  <c r="BR255" i="2" s="1"/>
  <c r="BR256" i="2" s="1"/>
  <c r="BR257" i="2" s="1"/>
  <c r="BR258" i="2" s="1"/>
  <c r="BR259" i="2" s="1"/>
  <c r="BR260" i="2" s="1"/>
  <c r="BR261" i="2" s="1"/>
  <c r="BR262" i="2" s="1"/>
  <c r="BR263" i="2" s="1"/>
  <c r="BR264" i="2" s="1"/>
  <c r="BR265" i="2" s="1"/>
  <c r="BR266" i="2" s="1"/>
  <c r="BR267" i="2" s="1"/>
  <c r="BR268" i="2" s="1"/>
  <c r="BR269" i="2" s="1"/>
  <c r="BR270" i="2" s="1"/>
  <c r="BR271" i="2" s="1"/>
  <c r="BR272" i="2" s="1"/>
  <c r="BR273" i="2" s="1"/>
  <c r="BR274" i="2" s="1"/>
  <c r="BR275" i="2" s="1"/>
  <c r="BR276" i="2" s="1"/>
  <c r="BR277" i="2" s="1"/>
  <c r="BR278" i="2" s="1"/>
  <c r="BR279" i="2" s="1"/>
  <c r="BR280" i="2" s="1"/>
  <c r="BR281" i="2" s="1"/>
  <c r="BR282" i="2" s="1"/>
  <c r="BR283" i="2" s="1"/>
  <c r="BR284" i="2" s="1"/>
  <c r="BR285" i="2" s="1"/>
  <c r="BR286" i="2" s="1"/>
  <c r="BR287" i="2" s="1"/>
  <c r="BR288" i="2" s="1"/>
  <c r="BR289" i="2" s="1"/>
  <c r="BR290" i="2" s="1"/>
  <c r="BR291" i="2" s="1"/>
  <c r="BR292" i="2" s="1"/>
  <c r="BR293" i="2" s="1"/>
  <c r="BR294" i="2" s="1"/>
  <c r="BR295" i="2" s="1"/>
  <c r="BR296" i="2" s="1"/>
  <c r="BR297" i="2" s="1"/>
  <c r="BR298" i="2" s="1"/>
  <c r="BR299" i="2" s="1"/>
  <c r="BR300" i="2" s="1"/>
  <c r="BR301" i="2" s="1"/>
  <c r="BR302" i="2" s="1"/>
  <c r="BR303" i="2" s="1"/>
  <c r="BR304" i="2" s="1"/>
  <c r="BR305" i="2" s="1"/>
  <c r="BR306" i="2" s="1"/>
  <c r="BR307" i="2" s="1"/>
  <c r="BR308" i="2" s="1"/>
  <c r="BR309" i="2" s="1"/>
  <c r="BR310" i="2" s="1"/>
  <c r="BR311" i="2" s="1"/>
  <c r="BR312" i="2" s="1"/>
  <c r="BR313" i="2" s="1"/>
  <c r="BR314" i="2" s="1"/>
  <c r="BR315" i="2" s="1"/>
  <c r="BR316" i="2" s="1"/>
  <c r="BR317" i="2" s="1"/>
  <c r="BR318" i="2" s="1"/>
  <c r="BR319" i="2" s="1"/>
  <c r="BR320" i="2" s="1"/>
  <c r="BR321" i="2" s="1"/>
  <c r="BR322" i="2" s="1"/>
  <c r="BR323" i="2" s="1"/>
  <c r="BR324" i="2" s="1"/>
  <c r="BR325" i="2" s="1"/>
  <c r="BR326" i="2" s="1"/>
  <c r="BR327" i="2" s="1"/>
  <c r="BR328" i="2" s="1"/>
  <c r="BR329" i="2" s="1"/>
  <c r="BR330" i="2" s="1"/>
  <c r="BR331" i="2" s="1"/>
  <c r="BR332" i="2" s="1"/>
  <c r="BR333" i="2" s="1"/>
  <c r="BR334" i="2" s="1"/>
  <c r="BR335" i="2" s="1"/>
  <c r="BR336" i="2" s="1"/>
  <c r="BR337" i="2" s="1"/>
  <c r="BR338" i="2" s="1"/>
  <c r="BR339" i="2" s="1"/>
  <c r="BR340" i="2" s="1"/>
  <c r="BR341" i="2" s="1"/>
  <c r="BR342" i="2" s="1"/>
  <c r="BR343" i="2" s="1"/>
  <c r="BR344" i="2" s="1"/>
  <c r="BR345" i="2" s="1"/>
  <c r="BR346" i="2" s="1"/>
  <c r="BR347" i="2" s="1"/>
  <c r="BR348" i="2" s="1"/>
  <c r="BR349" i="2" s="1"/>
  <c r="BR350" i="2" s="1"/>
  <c r="BR351" i="2" s="1"/>
  <c r="BR352" i="2" s="1"/>
  <c r="BR353" i="2" s="1"/>
  <c r="BR354" i="2" s="1"/>
  <c r="BR355" i="2" s="1"/>
  <c r="BR356" i="2" s="1"/>
  <c r="BR357" i="2" s="1"/>
  <c r="BR358" i="2" s="1"/>
  <c r="BR359" i="2" s="1"/>
  <c r="BR360" i="2" s="1"/>
  <c r="BR361" i="2" s="1"/>
  <c r="BR362" i="2" s="1"/>
  <c r="BR363" i="2" s="1"/>
  <c r="BR364" i="2" s="1"/>
  <c r="BR365" i="2" s="1"/>
  <c r="BR366" i="2" s="1"/>
  <c r="D20"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Christine Z</author>
    <author>tc={7AEF61BB-A0DE-4876-B417-C95E25C29A08}</author>
    <author>tc={F1F822F0-257B-4E60-8981-04D2389E73CE}</author>
  </authors>
  <commentList>
    <comment ref="D41" authorId="0" shapeId="0" xr:uid="{8BD73E71-E0F0-4144-9C88-FC174F833C64}">
      <text>
        <r>
          <rPr>
            <b/>
            <sz val="9"/>
            <color indexed="81"/>
            <rFont val="Tahoma"/>
            <family val="2"/>
          </rPr>
          <t>Christine Z:</t>
        </r>
        <r>
          <rPr>
            <sz val="9"/>
            <color indexed="81"/>
            <rFont val="Tahoma"/>
            <family val="2"/>
          </rPr>
          <t xml:space="preserve">
post construction
</t>
        </r>
      </text>
    </comment>
    <comment ref="I95" authorId="1" shapeId="0" xr:uid="{7AEF61BB-A0DE-4876-B417-C95E25C29A08}">
      <text>
        <t>[Threaded comment]
Your version of Excel allows you to read this threaded comment; however, any edits to it will get removed if the file is opened in a newer version of Excel. Learn more: https://go.microsoft.com/fwlink/?linkid=870924
Comment:
    Definition is fee where frequency is monthly based on WBC key fact sheet</t>
      </text>
    </comment>
    <comment ref="K95" authorId="2" shapeId="0" xr:uid="{F1F822F0-257B-4E60-8981-04D2389E73CE}">
      <text>
        <t>[Threaded comment]
Your version of Excel allows you to read this threaded comment; however, any edits to it will get removed if the file is opened in a newer version of Excel. Learn more: https://go.microsoft.com/fwlink/?linkid=870924
Comment:
    Upfront fee not capitalised based on WBC and CBA key fact sheet; for IO loans, loan amortise based on full loan term not deducting IO period for WBC key fact sheet. ANZ and CBA does not provide IO option, provide PI key fact sheet where IO selected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<sst xmlns="http://schemas.openxmlformats.org/spreadsheetml/2006/main" count="849" uniqueCount="201">
  <si>
    <t>Interest Rate</t>
  </si>
  <si>
    <t>Establishment Fee</t>
  </si>
  <si>
    <t>Residential product type</t>
  </si>
  <si>
    <t>Standard Residential</t>
  </si>
  <si>
    <t>Max Residential</t>
  </si>
  <si>
    <t>Valuation Fee</t>
  </si>
  <si>
    <t>Settlement Fee</t>
  </si>
  <si>
    <t>Discharge Fee</t>
  </si>
  <si>
    <t>Fees inc GST</t>
  </si>
  <si>
    <t>Aggregator</t>
  </si>
  <si>
    <t>Rate Money</t>
  </si>
  <si>
    <t>Non Rate Money</t>
  </si>
  <si>
    <t>Annual Fee p.a</t>
  </si>
  <si>
    <t>Period</t>
  </si>
  <si>
    <t>PI repayment</t>
  </si>
  <si>
    <t>Fee</t>
  </si>
  <si>
    <t>Total</t>
  </si>
  <si>
    <t>Loan</t>
  </si>
  <si>
    <t>The calculation is based on comparison rate regulation: https://classic.austlii.edu.au/au/legis/cth/consol_reg/nccpr2010486/s71.html</t>
  </si>
  <si>
    <t>Calculation Logic</t>
  </si>
  <si>
    <t>The calculation consideres all loan funding, fees and loan repayment cashflows for the 300 periods (25 years) at the time the cashflow occurs; and derive an Internal Rate of Return which equates loan funded vs all repayments including fees borrower pays.</t>
  </si>
  <si>
    <t>When do we need to update this calculators?</t>
  </si>
  <si>
    <t>When we change amount, timings or frequency of any fees for residential loans; or when we introduce new NCCP residential products (bridging loan etc).</t>
  </si>
  <si>
    <t>Loan Amount</t>
  </si>
  <si>
    <t>Date</t>
  </si>
  <si>
    <t>Change</t>
  </si>
  <si>
    <t>Who</t>
  </si>
  <si>
    <t>Est Fee change for max resi to 0.50%</t>
  </si>
  <si>
    <t>CZ</t>
  </si>
  <si>
    <t>Brand</t>
  </si>
  <si>
    <t>Product</t>
  </si>
  <si>
    <t>Payment Type</t>
  </si>
  <si>
    <t>Principal and Interest</t>
  </si>
  <si>
    <t>Interest Only</t>
  </si>
  <si>
    <t>Construction Loan</t>
  </si>
  <si>
    <t>RM STD Resi PI</t>
  </si>
  <si>
    <t>Non RM Max Resi PI</t>
  </si>
  <si>
    <t>Non RM STD Resi PI</t>
  </si>
  <si>
    <t>RM Max Resi PI</t>
  </si>
  <si>
    <t>Non RM STD Resi IO</t>
  </si>
  <si>
    <t>Repayment</t>
  </si>
  <si>
    <t>Non RM Max Resi IO</t>
  </si>
  <si>
    <t>RM STD Resi IO</t>
  </si>
  <si>
    <t>RM Max Resi IO</t>
  </si>
  <si>
    <t>RM Construction Loan</t>
  </si>
  <si>
    <t>Add IO repayment option as RM disclose IO rates</t>
  </si>
  <si>
    <t>The comparison rate calculator is built to produce comparison rate based on standardised term of 25 years, IO term assumed to be 5 years if IO option is selected then PI for 20 years; If PI repayment type selected then assume 25 years of PI with loan amount of $150,000.</t>
  </si>
  <si>
    <t>The calculator takes Aggregator and Product Type as input as these two settings impact Thinktank Fees charged to a customer. Construction loan is assumed to revert to PI once construction is completed.</t>
  </si>
  <si>
    <t>Variable Rate</t>
  </si>
  <si>
    <t>Fixed Rate</t>
  </si>
  <si>
    <t>Fixed Rate Term</t>
  </si>
  <si>
    <t>Comparison Rate based on default inputs</t>
  </si>
  <si>
    <t>Loan Term (yrs)</t>
  </si>
  <si>
    <t>Loan Term (months)</t>
  </si>
  <si>
    <t>Total - Default Inputs</t>
  </si>
  <si>
    <t>PI repayment - Default Inputs</t>
  </si>
  <si>
    <t>Fixed Rate Term (yrs if applicable)</t>
  </si>
  <si>
    <t>Principal balance check - custom</t>
  </si>
  <si>
    <t>Total - Custom Inputs</t>
  </si>
  <si>
    <t>Interest Rate Type</t>
  </si>
  <si>
    <t>Revert Rate (post IO period or fixed rate period)</t>
  </si>
  <si>
    <t>Revert Period</t>
  </si>
  <si>
    <t>Y</t>
  </si>
  <si>
    <t>N</t>
  </si>
  <si>
    <t>Active Rate</t>
  </si>
  <si>
    <t>Where fixed rate and IO then fixed rate and IO period are the same</t>
  </si>
  <si>
    <t>IO period (months)</t>
  </si>
  <si>
    <t>Fee - custom inputs</t>
  </si>
  <si>
    <t>Comparison Rate based on custom inputs</t>
  </si>
  <si>
    <t xml:space="preserve">This Key Facts Sheet is an Australian Government requirement under the National Consumer Credit Protection Act 2009. </t>
  </si>
  <si>
    <r>
      <t>THIS IS NOT AN OFFER OF CREDIT.</t>
    </r>
    <r>
      <rPr>
        <sz val="8"/>
        <rFont val="Arial"/>
        <family val="2"/>
      </rPr>
      <t xml:space="preserve"> This Key Facts Sheet is provided to help you compare this residential loan with the residential loans of other lenders.</t>
    </r>
  </si>
  <si>
    <t xml:space="preserve">What you have told us </t>
  </si>
  <si>
    <t xml:space="preserve">Loan Amount </t>
  </si>
  <si>
    <t xml:space="preserve">Term of the Residential Loan </t>
  </si>
  <si>
    <t xml:space="preserve">Interest Type </t>
  </si>
  <si>
    <t xml:space="preserve">Lender and Product Name </t>
  </si>
  <si>
    <t>HOW DOES THIS LOAN COMPARE?</t>
  </si>
  <si>
    <t xml:space="preserve">Description of this residential loan </t>
  </si>
  <si>
    <t xml:space="preserve">Repayment Method </t>
  </si>
  <si>
    <t xml:space="preserve">Repayment Frequency </t>
  </si>
  <si>
    <t xml:space="preserve">Monthly </t>
  </si>
  <si>
    <t xml:space="preserve">Interest Rate </t>
  </si>
  <si>
    <t xml:space="preserve">Personalised Comparison Rate (interest rate including fees) </t>
  </si>
  <si>
    <t xml:space="preserve">Estimated cost of this residential loan </t>
  </si>
  <si>
    <t xml:space="preserve">Total amount to be paid back (including the loan amount and fees) </t>
  </si>
  <si>
    <t xml:space="preserve">This means you will pay back </t>
  </si>
  <si>
    <t>Establishment Fees</t>
  </si>
  <si>
    <t xml:space="preserve">Ongoing fees per month </t>
  </si>
  <si>
    <t xml:space="preserve">Ongoing fees per year </t>
  </si>
  <si>
    <r>
      <t xml:space="preserve">Repayment per month </t>
    </r>
    <r>
      <rPr>
        <sz val="8"/>
        <rFont val="Arial"/>
        <family val="2"/>
      </rPr>
      <t xml:space="preserve">(including ongoing fees) </t>
    </r>
  </si>
  <si>
    <r>
      <t xml:space="preserve">Repayment per year </t>
    </r>
    <r>
      <rPr>
        <sz val="8"/>
        <rFont val="Arial"/>
        <family val="2"/>
      </rPr>
      <t xml:space="preserve">(including ongoing fees) </t>
    </r>
  </si>
  <si>
    <t xml:space="preserve">There may be circumstances in which other fees are payable. Fees applicable for the loan you apply for will be shown in the loan contract. You can also </t>
  </si>
  <si>
    <r>
      <t xml:space="preserve">obtain a list of fees applicable to this type of loan from our office or through our website at </t>
    </r>
    <r>
      <rPr>
        <sz val="8"/>
        <color rgb="FF0070C0"/>
        <rFont val="Arial"/>
        <family val="2"/>
      </rPr>
      <t>www.thinktank.net.au</t>
    </r>
    <r>
      <rPr>
        <sz val="8"/>
        <rFont val="Arial"/>
        <family val="2"/>
      </rPr>
      <t xml:space="preserve">. </t>
    </r>
  </si>
  <si>
    <t>Other loan set-up fees, such as valuation fees, legal fees and Government charges, such as registration fees and stamp duty on property transfer, have</t>
  </si>
  <si>
    <t>not been included. These will be determined after the application.</t>
  </si>
  <si>
    <t xml:space="preserve">What happens at the end of the fixed rate period? </t>
  </si>
  <si>
    <t>At the end of the fixed rate period you may be able to fix the rate at a new fixed interest rate for a further period. If a further fixed rate period is not entered</t>
  </si>
  <si>
    <t>into, the rate will convert to the applicable variable interest rate. Under the current variable interest rate, if interest rates do not change, your monthly</t>
  </si>
  <si>
    <t xml:space="preserve">What happens if interest rates increase? </t>
  </si>
  <si>
    <t xml:space="preserve">How can I repay my loan faster? </t>
  </si>
  <si>
    <t>This loan allows you to make additional repayments to pay off your residential loan faster. If you increase your monthly repayments by $200 a month to</t>
  </si>
  <si>
    <t xml:space="preserve">Altering the frequency of repayments may also help repay the loan faster. </t>
  </si>
  <si>
    <t xml:space="preserve">How to find the best deal for you </t>
  </si>
  <si>
    <t>To obtain the best deal for you, it is important to shop around and compare interest rates, fees and features before you apply for a home loan. Choosing</t>
  </si>
  <si>
    <t>the best residential loan for you may save you money. For more information about how to get the best deal on your residential loan, visit the ASIC consumer</t>
  </si>
  <si>
    <r>
      <t xml:space="preserve">website at </t>
    </r>
    <r>
      <rPr>
        <sz val="8"/>
        <color rgb="FF0070C0"/>
        <rFont val="Arial"/>
        <family val="2"/>
      </rPr>
      <t>www.moneysmart.gov.au</t>
    </r>
    <r>
      <rPr>
        <sz val="8"/>
        <color theme="1"/>
        <rFont val="Arial"/>
        <family val="2"/>
      </rPr>
      <t xml:space="preserve">. </t>
    </r>
  </si>
  <si>
    <t xml:space="preserve">FURTHER INFORMATION ABOUT THIS KEY FACTS SHEET </t>
  </si>
  <si>
    <t xml:space="preserve">Which residential loan is right for you? </t>
  </si>
  <si>
    <t xml:space="preserve">When choosing a residential loan, it is important to work out what you want from your loan and how much it will cost you. Given the wide range of loans on offer – with different interest rates, product features and fees – it pays to shop around to find the loan that fits your needs and circumstances. Some loans offer features that may be appropriate for your situation and result in savings over the life of the loan. </t>
  </si>
  <si>
    <t xml:space="preserve">Some features you may wish to consider include: </t>
  </si>
  <si>
    <r>
      <t>o</t>
    </r>
    <r>
      <rPr>
        <sz val="7"/>
        <rFont val="Times New Roman"/>
        <family val="1"/>
      </rPr>
      <t xml:space="preserve">    </t>
    </r>
    <r>
      <rPr>
        <sz val="8"/>
        <rFont val="Arial"/>
        <family val="2"/>
      </rPr>
      <t xml:space="preserve">ability to split your loan between fixed and variable interest rates; </t>
    </r>
  </si>
  <si>
    <r>
      <t>o</t>
    </r>
    <r>
      <rPr>
        <sz val="7"/>
        <rFont val="Times New Roman"/>
        <family val="1"/>
      </rPr>
      <t xml:space="preserve">    </t>
    </r>
    <r>
      <rPr>
        <sz val="8"/>
        <rFont val="Arial"/>
        <family val="2"/>
      </rPr>
      <t xml:space="preserve">ability to make extra repayments; </t>
    </r>
  </si>
  <si>
    <r>
      <t>o</t>
    </r>
    <r>
      <rPr>
        <sz val="7"/>
        <rFont val="Times New Roman"/>
        <family val="1"/>
      </rPr>
      <t xml:space="preserve">    </t>
    </r>
    <r>
      <rPr>
        <sz val="8"/>
        <rFont val="Arial"/>
        <family val="2"/>
      </rPr>
      <t xml:space="preserve">an offset account; </t>
    </r>
  </si>
  <si>
    <r>
      <t>o</t>
    </r>
    <r>
      <rPr>
        <sz val="7"/>
        <rFont val="Times New Roman"/>
        <family val="1"/>
      </rPr>
      <t xml:space="preserve">    </t>
    </r>
    <r>
      <rPr>
        <sz val="8"/>
        <rFont val="Arial"/>
        <family val="2"/>
      </rPr>
      <t xml:space="preserve">a redraw facility; and </t>
    </r>
  </si>
  <si>
    <r>
      <t>o</t>
    </r>
    <r>
      <rPr>
        <sz val="7"/>
        <rFont val="Times New Roman"/>
        <family val="1"/>
      </rPr>
      <t xml:space="preserve">    </t>
    </r>
    <r>
      <rPr>
        <sz val="8"/>
        <rFont val="Arial"/>
        <family val="2"/>
      </rPr>
      <t xml:space="preserve">linked credit card and savings accounts. </t>
    </r>
  </si>
  <si>
    <t xml:space="preserve">But compare the costs and benefits of these features before you agree to them. </t>
  </si>
  <si>
    <r>
      <t xml:space="preserve">For more information on choosing the right residential loan for you, you may also wish to visit the ASIC consumer website at </t>
    </r>
    <r>
      <rPr>
        <sz val="8"/>
        <color rgb="FF0070C0"/>
        <rFont val="Arial"/>
        <family val="2"/>
      </rPr>
      <t>www.moneysmart.gov.au</t>
    </r>
    <r>
      <rPr>
        <sz val="8"/>
        <color theme="1"/>
        <rFont val="Arial"/>
        <family val="2"/>
      </rPr>
      <t xml:space="preserve">. </t>
    </r>
  </si>
  <si>
    <t xml:space="preserve">Where can I find out more about this loan? </t>
  </si>
  <si>
    <t xml:space="preserve">If you want more information on the terms used in this document or about this residential loan, please contact us by contacting our office on </t>
  </si>
  <si>
    <r>
      <t xml:space="preserve">1300 781 043 or visit our website at </t>
    </r>
    <r>
      <rPr>
        <sz val="8"/>
        <color rgb="FF0070C0"/>
        <rFont val="Arial"/>
        <family val="2"/>
      </rPr>
      <t>www.thinktank.net.au</t>
    </r>
    <r>
      <rPr>
        <sz val="8"/>
        <color theme="1"/>
        <rFont val="Arial"/>
        <family val="2"/>
      </rPr>
      <t>.</t>
    </r>
  </si>
  <si>
    <t xml:space="preserve">This Key Facts Sheet is an Australian Government requirement. </t>
  </si>
  <si>
    <t xml:space="preserve">The Australian Government requires all lenders selling standard home loans and residential loans to give you a Key Facts Sheet like this one when you </t>
  </si>
  <si>
    <t xml:space="preserve">ask for one and provide the necessary information. </t>
  </si>
  <si>
    <t>Key Facts Sheets contain information presented in the same way to help you compare and select the most appropriate home or residential loan for you.</t>
  </si>
  <si>
    <t xml:space="preserve">You should request Key Facts Sheets when shopping around for a home loan or residential loan to help you find the loan that is right for you. This </t>
  </si>
  <si>
    <t xml:space="preserve">Key Facts Sheet is not an offer of credit. The lender is not obliged to provide you with the residential loan described in this Key Facts Sheet. You will </t>
  </si>
  <si>
    <t xml:space="preserve">need to apply for the loan and meet our lending criteria before we can determine whether you are eligible for this loan. </t>
  </si>
  <si>
    <t xml:space="preserve">You should also be aware: </t>
  </si>
  <si>
    <t xml:space="preserve">o    The interest rates and  fees and charges are those that apply as at the date of production of this Key Facts Sheet. </t>
  </si>
  <si>
    <t xml:space="preserve">o    The amount required to be paid does not include fees which are dependent on events that may not occur (for example, late payment fees </t>
  </si>
  <si>
    <t xml:space="preserve">  if you do not make repayments on time). </t>
  </si>
  <si>
    <t>o    The amount of the repayments shown in this Key Facts Sheet will change if interest rates, fees and charges change and if a different loan type,</t>
  </si>
  <si>
    <t xml:space="preserve">  loan term or loan amount is used. </t>
  </si>
  <si>
    <t xml:space="preserve">What is the personalised comparison rate? </t>
  </si>
  <si>
    <t>The personalised comparison rate helps you understand what the total cost of your residential loan might be, taking into account known fees and charges</t>
  </si>
  <si>
    <t xml:space="preserve">that will apply (other than government fees, charges or duties) by building those costs into the interest rate. It also helps you understand the impact of </t>
  </si>
  <si>
    <t xml:space="preserve">fixed or introductory rates of interest on the total amount of interest you could pay over the life of the loan.  </t>
  </si>
  <si>
    <t xml:space="preserve">KEY FACTS ABOUT THIS HOME LOAN </t>
  </si>
  <si>
    <t>Comparison Rate - default inputs</t>
  </si>
  <si>
    <t>Personalised Comparison Rate</t>
  </si>
  <si>
    <t>Total Amount Paid</t>
  </si>
  <si>
    <t>Repayment - custom Inputs</t>
  </si>
  <si>
    <t>Calculations steps</t>
  </si>
  <si>
    <t>Calculation for final output</t>
  </si>
  <si>
    <t>Ongoing Fee per month</t>
  </si>
  <si>
    <t>Ongoing Fee per year</t>
  </si>
  <si>
    <t>Variable Rate Repayment per month</t>
  </si>
  <si>
    <t>Variable Rate Repayment per year</t>
  </si>
  <si>
    <t>Fixed Rate Repayment per month</t>
  </si>
  <si>
    <t>Fixed Rate Repayment per year</t>
  </si>
  <si>
    <t>Var payment per month post fixed</t>
  </si>
  <si>
    <t>Var payment per year post fixed</t>
  </si>
  <si>
    <t>1% rate increase, monthly repayment increase</t>
  </si>
  <si>
    <t>$200 extra per month year</t>
  </si>
  <si>
    <t>$200 extra per month month</t>
  </si>
  <si>
    <t>Fixed rate revert repayment change</t>
  </si>
  <si>
    <t>This is a fixed rate loan. Your repayments will not change during the fixed rate period. After the fixed rate period, if the variable rate was to increase by</t>
  </si>
  <si>
    <t xml:space="preserve">Repayment per month during fixed rate period (including ongoing fees) </t>
  </si>
  <si>
    <t xml:space="preserve">Repayment per year during fixed rate period (including ongoing fees) </t>
  </si>
  <si>
    <t xml:space="preserve">Repayment per month post fixed rate period (including ongoing fees) </t>
  </si>
  <si>
    <t xml:space="preserve">Repayment per year post fixed rate period (including ongoing fees) </t>
  </si>
  <si>
    <t>Australian Credit Representative Number 564080</t>
  </si>
  <si>
    <t>Additional fees may be payable if you choose to repay your fixed rate loan early.</t>
  </si>
  <si>
    <t>This loan allows you to make additional repayments to pay off your loan faster but such repayments may attract a fee. You should</t>
  </si>
  <si>
    <t>Altering the frequency of repayments may also help repay the loan faster.</t>
  </si>
  <si>
    <t xml:space="preserve">  ask your lender about the fee before making additional repayments. </t>
  </si>
  <si>
    <r>
      <t>o</t>
    </r>
    <r>
      <rPr>
        <sz val="8"/>
        <rFont val="Times New Roman"/>
        <family val="1"/>
      </rPr>
      <t xml:space="preserve">    </t>
    </r>
    <r>
      <rPr>
        <sz val="8"/>
        <rFont val="Arial"/>
        <family val="2"/>
      </rPr>
      <t xml:space="preserve">ability to split your loan between fixed and variable interest rates; </t>
    </r>
  </si>
  <si>
    <r>
      <t>o</t>
    </r>
    <r>
      <rPr>
        <sz val="8"/>
        <rFont val="Times New Roman"/>
        <family val="1"/>
      </rPr>
      <t xml:space="preserve">    </t>
    </r>
    <r>
      <rPr>
        <sz val="8"/>
        <rFont val="Arial"/>
        <family val="2"/>
      </rPr>
      <t xml:space="preserve">ability to make extra repayments; </t>
    </r>
  </si>
  <si>
    <r>
      <t>o</t>
    </r>
    <r>
      <rPr>
        <sz val="8"/>
        <rFont val="Times New Roman"/>
        <family val="1"/>
      </rPr>
      <t xml:space="preserve">    </t>
    </r>
    <r>
      <rPr>
        <sz val="8"/>
        <rFont val="Arial"/>
        <family val="2"/>
      </rPr>
      <t xml:space="preserve">an offset account; </t>
    </r>
  </si>
  <si>
    <r>
      <t>o</t>
    </r>
    <r>
      <rPr>
        <sz val="8"/>
        <rFont val="Times New Roman"/>
        <family val="1"/>
      </rPr>
      <t xml:space="preserve">    </t>
    </r>
    <r>
      <rPr>
        <sz val="8"/>
        <rFont val="Arial"/>
        <family val="2"/>
      </rPr>
      <t xml:space="preserve">a redraw facility; and </t>
    </r>
  </si>
  <si>
    <r>
      <t>o</t>
    </r>
    <r>
      <rPr>
        <sz val="8"/>
        <rFont val="Times New Roman"/>
        <family val="1"/>
      </rPr>
      <t xml:space="preserve">    </t>
    </r>
    <r>
      <rPr>
        <sz val="8"/>
        <rFont val="Arial"/>
        <family val="2"/>
      </rPr>
      <t xml:space="preserve">linked credit card and savings accounts. </t>
    </r>
  </si>
  <si>
    <t>Product Name Conversion</t>
  </si>
  <si>
    <t>Residential Loan &lt;=$3.5m &amp; &lt;=65% LVR</t>
  </si>
  <si>
    <t>Residential product type mapping</t>
  </si>
  <si>
    <t>Aggregator Conversion</t>
  </si>
  <si>
    <t>Thinktank</t>
  </si>
  <si>
    <t>AFG Align</t>
  </si>
  <si>
    <t>Connective Advance</t>
  </si>
  <si>
    <t>Finsure Thrive</t>
  </si>
  <si>
    <t>LMG Go Beyond</t>
  </si>
  <si>
    <t>Yellow Brick Road</t>
  </si>
  <si>
    <t>Paramount</t>
  </si>
  <si>
    <t>AFG</t>
  </si>
  <si>
    <t>Aggregator mapping</t>
  </si>
  <si>
    <t>Added Red Rock as a brand</t>
  </si>
  <si>
    <t>Red Rock</t>
  </si>
  <si>
    <t>Settlement Fee change to 495</t>
  </si>
  <si>
    <t>Residential Loan &lt;=$3m &amp; &lt;=80% LVR</t>
  </si>
  <si>
    <t>Residential Loan &gt;$3m-$3.5m &amp; &gt;65% LVR</t>
  </si>
  <si>
    <t>Residential Loan &gt; $3.5m</t>
  </si>
  <si>
    <t>Key Facts Sheet Generator | Version 31.03.2026</t>
  </si>
  <si>
    <t>LOAN DETAILS</t>
  </si>
  <si>
    <t>RATE DETAILS (if applicable)</t>
  </si>
  <si>
    <t>PERSONALISED OUTPUT</t>
  </si>
  <si>
    <t>FEE ASSUMPTIONS</t>
  </si>
  <si>
    <t>DEFAULT INPUTS</t>
  </si>
  <si>
    <t>CUSTOM INPUTS ASSUMPTIONS</t>
  </si>
  <si>
    <t>INPUTS FOR LISTS</t>
  </si>
  <si>
    <t xml:space="preserve"> COMPARISON RATE AND KEY FACT SHEET CALCULATOR</t>
  </si>
  <si>
    <t>Design change for UI</t>
  </si>
  <si>
    <t>PRODUCT PARAMETERS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</si>
</sst>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44" formatCode="_-&quot;$&quot;* #,##0.00_-;\-&quot;$&quot;* #,##0.00_-;_-&quot;$&quot;* &quot;-&quot;??_-;_-@_-"/>
    <numFmt numFmtId="43" formatCode="_-* #,##0.00_-;\-* #,##0.00_-;_-* &quot;-&quot;??_-;_-@_-"/>
    <numFmt numFmtId="164" formatCode="_-* #,##0_-;\-* #,##0_-;_-* &quot;-&quot;??_-;_-@_-"/>
    <numFmt numFmtId="165" formatCode="_-&quot;$&quot;* #,##0_-;\-&quot;$&quot;* #,##0_-;_-&quot;$&quot;* &quot;-&quot;??_-;_-@_-"/>
    <numFmt numFmtId="166" formatCode="[$-C09]dd\-mmmm\-yyyy;@"/>
    <numFmt numFmtId="167" formatCode="#,##0\ ;\(#,##0\)"/>
    <numFmt numFmtId="168" formatCode="&quot;$&quot;#,##0.00_0;[Red]\(&quot;$&quot;#,##0.00\)"/>
    <numFmt numFmtId="169" formatCode="&quot;$&quot;#,##0.00"/>
  </numFmts>
  <fonts count="41"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ptos Narrow"/>
      <family val="2"/>
      <scheme val="minor"/>
    </font>
    <font>
      <sz val="11"/>
      <color rgb="FFFF0000"/>
      <name val="Aptos Narrow"/>
      <family val="2"/>
      <scheme val="minor"/>
    </font>
    <font>
      <sz val="11"/>
      <name val="Aptos Narrow"/>
      <family val="2"/>
      <scheme val="minor"/>
    </font>
    <font>
      <sz val="9"/>
      <color indexed="81"/>
      <name val="Tahoma"/>
      <family val="2"/>
    </font>
    <font>
      <b/>
      <sz val="9"/>
      <color indexed="81"/>
      <name val="Tahoma"/>
      <family val="2"/>
    </font>
    <font>
      <sz val="10"/>
      <color rgb="FFFF0000"/>
      <name val="Aptos Narrow"/>
      <family val="2"/>
      <scheme val="minor"/>
    </font>
    <font>
      <u/>
      <sz val="11"/>
      <color theme="10"/>
      <name val="Aptos Narrow"/>
      <family val="2"/>
      <scheme val="minor"/>
    </font>
    <font>
      <sz val="8"/>
      <name val="Arial"/>
      <family val="2"/>
    </font>
    <font>
      <sz val="9"/>
      <name val="Arial"/>
      <family val="2"/>
    </font>
    <font>
      <b/>
      <sz val="16"/>
      <color rgb="FF0070C0"/>
      <name val="Arial"/>
      <family val="2"/>
    </font>
    <font>
      <b/>
      <sz val="5"/>
      <name val="Arial"/>
      <family val="2"/>
    </font>
    <font>
      <b/>
      <sz val="8"/>
      <name val="Arial"/>
      <family val="2"/>
    </font>
    <font>
      <b/>
      <sz val="9"/>
      <name val="Arial"/>
      <family val="2"/>
    </font>
    <font>
      <b/>
      <sz val="10"/>
      <color rgb="FFFFFFFF"/>
      <name val="Arial"/>
      <family val="2"/>
    </font>
    <font>
      <sz val="11"/>
      <name val="Arial"/>
      <family val="2"/>
    </font>
    <font>
      <b/>
      <sz val="12"/>
      <color rgb="FF0070C0"/>
      <name val="Arial"/>
      <family val="2"/>
    </font>
    <font>
      <sz val="5"/>
      <name val="Arial"/>
      <family val="2"/>
    </font>
    <font>
      <b/>
      <sz val="8"/>
      <color rgb="FFFF0000"/>
      <name val="Arial"/>
      <family val="2"/>
    </font>
    <font>
      <sz val="8"/>
      <color rgb="FF0070C0"/>
      <name val="Arial"/>
      <family val="2"/>
    </font>
    <font>
      <sz val="8"/>
      <color theme="1"/>
      <name val="Arial"/>
      <family val="2"/>
    </font>
    <font>
      <b/>
      <sz val="11"/>
      <color rgb="FF0070C0"/>
      <name val="Arial"/>
      <family val="2"/>
    </font>
    <font>
      <sz val="8"/>
      <name val="Courier New"/>
      <family val="3"/>
    </font>
    <font>
      <sz val="7"/>
      <name val="Times New Roman"/>
      <family val="1"/>
    </font>
    <font>
      <b/>
      <sz val="9"/>
      <color rgb="FFFF0000"/>
      <name val="Arial"/>
      <family val="2"/>
    </font>
    <font>
      <sz val="8"/>
      <color theme="1"/>
      <name val="Aptos Narrow"/>
      <family val="2"/>
      <scheme val="minor"/>
    </font>
    <font>
      <b/>
      <sz val="8"/>
      <color rgb="FF0070C0"/>
      <name val="Arial"/>
      <family val="2"/>
    </font>
    <font>
      <u/>
      <sz val="8"/>
      <color theme="10"/>
      <name val="Aptos Narrow"/>
      <family val="2"/>
      <scheme val="minor"/>
    </font>
    <font>
      <sz val="8"/>
      <name val="Times New Roman"/>
      <family val="1"/>
    </font>
    <font>
      <b/>
      <sz val="10"/>
      <color rgb="FF0070C0"/>
      <name val="Arial"/>
      <family val="2"/>
    </font>
    <font>
      <sz val="11"/>
      <color rgb="FF000000"/>
      <name val="Calibri"/>
    </font>
    <font>
      <b/>
      <sz val="11"/>
      <color rgb="FF1A2744"/>
      <name val="Calibri"/>
    </font>
    <font>
      <sz val="10"/>
      <color rgb="FF000000"/>
      <name val="Calibri"/>
    </font>
    <font>
      <b/>
      <sz val="11"/>
      <color rgb="FF000000"/>
      <name val="Calibri"/>
    </font>
    <font>
      <b/>
      <sz val="10"/>
      <color rgb="FF000000"/>
      <name val="Calibri"/>
    </font>
    <font>
      <b/>
      <sz val="16"/>
      <name val="Calibri"/>
    </font>
    <font>
      <b/>
      <sz val="18"/>
      <name val="Aptos Narrow"/>
      <family val="2"/>
      <scheme val="minor"/>
    </font>
    <font>
      <i/>
      <sz val="10"/>
      <name val="Calibri"/>
    </font>
    <font>
      <i/>
      <sz val="10"/>
      <name val="Aptos Narrow"/>
      <family val="2"/>
      <scheme val="minor"/>
    </font>
  </fonts>
  <fills count="1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2"/>
        <bgColor indexed="64"/>
      </patternFill>
    </fill>
    <fill>
      <patternFill patternType="solid">
        <fgColor theme="8" tint="0.79998168889431442"/>
        <bgColor indexed="64"/>
      </patternFill>
    </fill>
    <fill>
      <patternFill patternType="solid">
        <fgColor theme="3" tint="0.89999084444715716"/>
        <bgColor indexed="64"/>
      </patternFill>
    </fill>
    <fill>
      <patternFill patternType="solid">
        <fgColor rgb="FF0070C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2F2F2"/>
        <bgColor indexed="64"/>
      </patternFill>
    </fill>
    <fill>
      <patternFill patternType="solid">
        <fgColor rgb="FFC4D600"/>
        <bgColor indexed="64"/>
      </patternFill>
    </fill>
    <fill>
      <patternFill patternType="solid">
        <fgColor rgb="FFFFFFFF"/>
        <bgColor indexed="64"/>
      </patternFill>
    </fill>
    <fill>
      <patternFill patternType="solid">
        <fgColor rgb="FFFFFFD4"/>
        <bgColor indexed="64"/>
      </patternFill>
    </fill>
    <fill>
      <patternFill patternType="solid">
        <fgColor rgb="FFE7E6E6"/>
        <bgColor indexed="64"/>
      </patternFill>
    </fill>
    <fill>
      <patternFill patternType="solid">
        <fgColor rgb="FFF5F5F5"/>
        <bgColor indexed="64"/>
      </patternFill>
    </fill>
  </fills>
  <borders count="54">
    <border>
      <left/>
      <right/>
      <top/>
      <bottom/>
      <diagonal/>
    </border>
    <border>
      <left/>
      <right/>
      <top/>
      <bottom style="thin">
        <color indexed="64"/>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top style="thin">
        <color rgb="FFBFBFBF"/>
      </top>
      <bottom/>
      <diagonal/>
    </border>
    <border>
      <left/>
      <right/>
      <top style="thin">
        <color rgb="FFBFBFBF"/>
      </top>
      <bottom/>
      <diagonal/>
    </border>
    <border>
      <left/>
      <right style="thin">
        <color rgb="FFBFBFBF"/>
      </right>
      <top style="thin">
        <color rgb="FFBFBFBF"/>
      </top>
      <bottom/>
      <diagonal/>
    </border>
    <border>
      <left style="thin">
        <color rgb="FFBFBFBF"/>
      </left>
      <right/>
      <top/>
      <bottom/>
      <diagonal/>
    </border>
    <border>
      <left/>
      <right style="thin">
        <color rgb="FFBFBFBF"/>
      </right>
      <top/>
      <bottom/>
      <diagonal/>
    </border>
    <border>
      <left style="thin">
        <color rgb="FFBFBFBF"/>
      </left>
      <right/>
      <top/>
      <bottom style="thin">
        <color rgb="FFBFBFBF"/>
      </bottom>
      <diagonal/>
    </border>
    <border>
      <left/>
      <right/>
      <top/>
      <bottom style="thin">
        <color rgb="FFBFBFBF"/>
      </bottom>
      <diagonal/>
    </border>
    <border>
      <left/>
      <right style="thin">
        <color rgb="FFBFBFBF"/>
      </right>
      <top/>
      <bottom style="thin">
        <color rgb="FFBFBFBF"/>
      </bottom>
      <diagonal/>
    </border>
    <border>
      <left style="thin">
        <color rgb="FFBFBFBF"/>
      </left>
      <right style="thin">
        <color rgb="FFBFBFBF"/>
      </right>
      <top style="thin">
        <color rgb="FFBFBFBF"/>
      </top>
      <bottom style="thin">
        <color rgb="FFBFBFB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E0E0E0"/>
      </top>
      <bottom style="thin">
        <color rgb="FFE0E0E0"/>
      </bottom>
      <diagonal/>
    </border>
    <border>
      <left/>
      <right/>
      <top style="thin">
        <color rgb="FFE0E0E0"/>
      </top>
      <bottom/>
      <diagonal/>
    </border>
    <border>
      <left/>
      <right/>
      <top/>
      <bottom style="thin">
        <color rgb="FFE0E0E0"/>
      </bottom>
      <diagonal/>
    </border>
    <border>
      <left/>
      <right/>
      <top/>
      <bottom style="thin">
        <color rgb="FFD0D0D0"/>
      </bottom>
      <diagonal/>
    </border>
    <border>
      <left/>
      <right/>
      <top style="thin">
        <color rgb="FFD0D0D0"/>
      </top>
      <bottom style="thin">
        <color rgb="FFE0E0E0"/>
      </bottom>
      <diagonal/>
    </border>
    <border>
      <left style="thin">
        <color rgb="FF1A2744"/>
      </left>
      <right/>
      <top/>
      <bottom style="thin">
        <color rgb="FFE0E0E0"/>
      </bottom>
      <diagonal/>
    </border>
    <border>
      <left style="thin">
        <color rgb="FF1A2744"/>
      </left>
      <right/>
      <top/>
      <bottom/>
      <diagonal/>
    </border>
    <border>
      <left style="thin">
        <color rgb="FF1A2744"/>
      </left>
      <right/>
      <top/>
      <bottom style="thin">
        <color rgb="FFD0D0D0"/>
      </bottom>
      <diagonal/>
    </border>
    <border>
      <left style="thin">
        <color rgb="FF1A2744"/>
      </left>
      <right/>
      <top style="thin">
        <color rgb="FFD0D0D0"/>
      </top>
      <bottom style="thin">
        <color rgb="FFD0D0D0"/>
      </bottom>
      <diagonal/>
    </border>
    <border>
      <left style="thin">
        <color rgb="FF1A2744"/>
      </left>
      <right/>
      <top style="thin">
        <color rgb="FFD0D0D0"/>
      </top>
      <bottom/>
      <diagonal/>
    </border>
    <border>
      <left style="thin">
        <color rgb="FF1A2744"/>
      </left>
      <right/>
      <top style="thin">
        <color rgb="FFD0D0D0"/>
      </top>
      <bottom style="thin">
        <color rgb="FFE0E0E0"/>
      </bottom>
      <diagonal/>
    </border>
    <border>
      <left style="thin">
        <color rgb="FF1A2744"/>
      </left>
      <right/>
      <top style="thin">
        <color rgb="FFE0E0E0"/>
      </top>
      <bottom style="thin">
        <color rgb="FFE0E0E0"/>
      </bottom>
      <diagonal/>
    </border>
    <border>
      <left/>
      <right style="thin">
        <color rgb="FF1A2744"/>
      </right>
      <top/>
      <bottom/>
      <diagonal/>
    </border>
    <border>
      <left/>
      <right style="thin">
        <color rgb="FF1A2744"/>
      </right>
      <top/>
      <bottom style="thin">
        <color rgb="FFD0D0D0"/>
      </bottom>
      <diagonal/>
    </border>
    <border>
      <left/>
      <right style="thin">
        <color rgb="FF1A2744"/>
      </right>
      <top style="thin">
        <color rgb="FFD0D0D0"/>
      </top>
      <bottom style="thin">
        <color rgb="FFE0E0E0"/>
      </bottom>
      <diagonal/>
    </border>
    <border>
      <left/>
      <right style="thin">
        <color rgb="FF1A2744"/>
      </right>
      <top style="thin">
        <color rgb="FFE0E0E0"/>
      </top>
      <bottom style="thin">
        <color rgb="FFE0E0E0"/>
      </bottom>
      <diagonal/>
    </border>
    <border>
      <left/>
      <right style="thin">
        <color rgb="FF1A2744"/>
      </right>
      <top/>
      <bottom style="thin">
        <color rgb="FFE0E0E0"/>
      </bottom>
      <diagonal/>
    </border>
    <border>
      <left style="thin">
        <color rgb="FF1A2744"/>
      </left>
      <right/>
      <top style="thin">
        <color rgb="FFE0E0E0"/>
      </top>
      <bottom/>
      <diagonal/>
    </border>
    <border>
      <left/>
      <right style="thin">
        <color rgb="FF1A2744"/>
      </right>
      <top style="thin">
        <color rgb="FFE0E0E0"/>
      </top>
      <bottom/>
      <diagonal/>
    </border>
    <border>
      <left style="thin">
        <color rgb="FF1A2744"/>
      </left>
      <right/>
      <top style="thin">
        <color rgb="FFE0E0E0"/>
      </top>
      <bottom style="thin">
        <color rgb="FF1A2744"/>
      </bottom>
      <diagonal/>
    </border>
    <border>
      <left/>
      <right/>
      <top style="thin">
        <color rgb="FFE0E0E0"/>
      </top>
      <bottom style="thin">
        <color rgb="FF1A2744"/>
      </bottom>
      <diagonal/>
    </border>
    <border>
      <left/>
      <right style="thin">
        <color rgb="FF1A2744"/>
      </right>
      <top style="thin">
        <color rgb="FFE0E0E0"/>
      </top>
      <bottom style="thin">
        <color rgb="FF1A2744"/>
      </bottom>
      <diagonal/>
    </border>
    <border>
      <left style="thin">
        <color rgb="FFCCCCCC"/>
      </left>
      <right/>
      <top style="thin">
        <color rgb="FFCCCCCC"/>
      </top>
      <bottom style="thin">
        <color rgb="FFCCCCCC"/>
      </bottom>
      <diagonal/>
    </border>
    <border>
      <left/>
      <right/>
      <top style="thin">
        <color rgb="FFCCCCCC"/>
      </top>
      <bottom style="thin">
        <color rgb="FFCCCCCC"/>
      </bottom>
      <diagonal/>
    </border>
    <border>
      <left/>
      <right style="thin">
        <color rgb="FFCCCCCC"/>
      </right>
      <top style="thin">
        <color rgb="FFCCCCCC"/>
      </top>
      <bottom style="thin">
        <color rgb="FFCCCCCC"/>
      </bottom>
      <diagonal/>
    </border>
    <border>
      <left style="thin">
        <color rgb="FFCCCCCC"/>
      </left>
      <right/>
      <top style="thin">
        <color rgb="FFCCCCCC"/>
      </top>
      <bottom/>
      <diagonal/>
    </border>
    <border>
      <left/>
      <right/>
      <top style="thin">
        <color rgb="FFCCCCCC"/>
      </top>
      <bottom/>
      <diagonal/>
    </border>
    <border>
      <left/>
      <right style="thin">
        <color rgb="FFCCCCCC"/>
      </right>
      <top style="thin">
        <color rgb="FFCCCCCC"/>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bottom/>
      <diagonal/>
    </border>
    <border>
      <left style="thin">
        <color theme="0" tint="-0.14999847407452621"/>
      </left>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cellStyleXfs>
  <cellXfs count="243">
    <xf numFmtId="0" fontId="0" fillId="0" borderId="0" xfId="0"/>
    <xf numFmtId="0" fontId="0" fillId="2" borderId="0" xfId="0" applyFill="1"/>
    <xf numFmtId="164" fontId="0" fillId="2" borderId="0" xfId="0" applyNumberFormat="1" applyFill="1"/>
    <xf numFmtId="165" fontId="0" fillId="2" borderId="0" xfId="0" applyNumberFormat="1" applyFill="1"/>
    <xf numFmtId="8" fontId="0" fillId="2" borderId="0" xfId="0" applyNumberFormat="1" applyFill="1"/>
    <xf numFmtId="0" fontId="3" fillId="3" borderId="0" xfId="0" applyFont="1" applyFill="1"/>
    <xf numFmtId="0" fontId="3" fillId="2" borderId="0" xfId="0" applyFont="1" applyFill="1"/>
    <xf numFmtId="0" fontId="3" fillId="4" borderId="0" xfId="0" applyFont="1" applyFill="1"/>
    <xf numFmtId="165" fontId="3" fillId="2" borderId="0" xfId="0" applyNumberFormat="1" applyFont="1" applyFill="1"/>
    <xf numFmtId="8" fontId="3" fillId="2" borderId="0" xfId="0" applyNumberFormat="1" applyFont="1" applyFill="1"/>
    <xf numFmtId="0" fontId="3" fillId="5" borderId="0" xfId="0" applyFont="1" applyFill="1"/>
    <xf numFmtId="0" fontId="3" fillId="6" borderId="0" xfId="0" applyFont="1" applyFill="1"/>
    <xf numFmtId="0" fontId="0" fillId="2" borderId="0" xfId="0" applyFill="1" applyAlignment="1">
      <alignment wrapText="1"/>
    </xf>
    <xf numFmtId="0" fontId="0" fillId="2" borderId="0" xfId="0" applyFill="1" applyAlignment="1">
      <alignment vertical="center" wrapText="1"/>
    </xf>
    <xf numFmtId="0" fontId="2" fillId="7" borderId="0" xfId="0" applyFont="1" applyFill="1"/>
    <xf numFmtId="0" fontId="4" fillId="2" borderId="0" xfId="0" applyFont="1" applyFill="1"/>
    <xf numFmtId="14" fontId="0" fillId="0" borderId="0" xfId="0" applyNumberFormat="1"/>
    <xf numFmtId="0" fontId="5" fillId="2" borderId="0" xfId="0" applyFont="1" applyFill="1"/>
    <xf numFmtId="164" fontId="5" fillId="2" borderId="0" xfId="1" applyNumberFormat="1" applyFont="1" applyFill="1" applyBorder="1"/>
    <xf numFmtId="1" fontId="3" fillId="2" borderId="0" xfId="1" applyNumberFormat="1" applyFont="1" applyFill="1"/>
    <xf numFmtId="1" fontId="3" fillId="2" borderId="0" xfId="0" applyNumberFormat="1" applyFont="1" applyFill="1"/>
    <xf numFmtId="44" fontId="3" fillId="3" borderId="0" xfId="2" applyFont="1" applyFill="1"/>
    <xf numFmtId="44" fontId="3" fillId="2" borderId="0" xfId="2" applyFont="1" applyFill="1"/>
    <xf numFmtId="44" fontId="0" fillId="2" borderId="0" xfId="0" applyNumberFormat="1" applyFill="1"/>
    <xf numFmtId="44" fontId="3" fillId="2" borderId="0" xfId="0" applyNumberFormat="1" applyFont="1" applyFill="1"/>
    <xf numFmtId="0" fontId="0" fillId="8" borderId="0" xfId="0" applyFill="1"/>
    <xf numFmtId="0" fontId="3" fillId="8" borderId="0" xfId="0" applyFont="1" applyFill="1"/>
    <xf numFmtId="0" fontId="8" fillId="3" borderId="0" xfId="0" applyFont="1" applyFill="1"/>
    <xf numFmtId="10" fontId="3" fillId="3" borderId="0" xfId="3" applyNumberFormat="1" applyFont="1" applyFill="1"/>
    <xf numFmtId="164" fontId="3" fillId="3" borderId="0" xfId="1" applyNumberFormat="1" applyFont="1" applyFill="1"/>
    <xf numFmtId="165" fontId="3" fillId="3" borderId="0" xfId="0" applyNumberFormat="1" applyFont="1" applyFill="1"/>
    <xf numFmtId="0" fontId="8" fillId="8" borderId="0" xfId="0" applyFont="1" applyFill="1"/>
    <xf numFmtId="165" fontId="3" fillId="8" borderId="0" xfId="0" applyNumberFormat="1" applyFont="1" applyFill="1"/>
    <xf numFmtId="10" fontId="3" fillId="8" borderId="0" xfId="3" applyNumberFormat="1" applyFont="1" applyFill="1"/>
    <xf numFmtId="43" fontId="3" fillId="2" borderId="0" xfId="1" applyFont="1" applyFill="1"/>
    <xf numFmtId="164" fontId="3" fillId="2" borderId="0" xfId="1" applyNumberFormat="1" applyFont="1" applyFill="1"/>
    <xf numFmtId="164" fontId="8" fillId="3" borderId="0" xfId="1" applyNumberFormat="1" applyFont="1" applyFill="1"/>
    <xf numFmtId="164" fontId="3" fillId="8" borderId="0" xfId="1" applyNumberFormat="1" applyFont="1" applyFill="1"/>
    <xf numFmtId="43" fontId="3" fillId="8" borderId="0" xfId="1" applyFont="1" applyFill="1"/>
    <xf numFmtId="0" fontId="8" fillId="2" borderId="0" xfId="0" applyFont="1" applyFill="1"/>
    <xf numFmtId="44" fontId="3" fillId="8" borderId="0" xfId="2" applyFont="1" applyFill="1"/>
    <xf numFmtId="0" fontId="8" fillId="5" borderId="0" xfId="0" applyFont="1" applyFill="1"/>
    <xf numFmtId="165" fontId="3" fillId="5" borderId="0" xfId="0" applyNumberFormat="1" applyFont="1" applyFill="1"/>
    <xf numFmtId="10" fontId="3" fillId="5" borderId="0" xfId="3" applyNumberFormat="1" applyFont="1" applyFill="1"/>
    <xf numFmtId="164" fontId="3" fillId="5" borderId="0" xfId="1" applyNumberFormat="1" applyFont="1" applyFill="1"/>
    <xf numFmtId="0" fontId="0" fillId="5" borderId="0" xfId="0" applyFill="1"/>
    <xf numFmtId="43" fontId="0" fillId="8" borderId="0" xfId="1" applyFont="1" applyFill="1"/>
    <xf numFmtId="43" fontId="0" fillId="2" borderId="0" xfId="1" applyFont="1" applyFill="1"/>
    <xf numFmtId="164" fontId="0" fillId="2" borderId="0" xfId="1" applyNumberFormat="1" applyFont="1" applyFill="1"/>
    <xf numFmtId="8" fontId="3" fillId="2" borderId="0" xfId="2" applyNumberFormat="1" applyFont="1" applyFill="1"/>
    <xf numFmtId="0" fontId="10" fillId="2" borderId="0" xfId="0" applyFont="1" applyFill="1" applyAlignment="1">
      <alignment vertical="center"/>
    </xf>
    <xf numFmtId="0" fontId="11" fillId="2" borderId="0" xfId="0" applyFont="1" applyFill="1" applyAlignment="1">
      <alignment vertical="center"/>
    </xf>
    <xf numFmtId="0" fontId="12" fillId="2" borderId="0" xfId="0" applyFont="1" applyFill="1" applyAlignment="1">
      <alignment horizontal="left" vertical="center"/>
    </xf>
    <xf numFmtId="0" fontId="10" fillId="2" borderId="0" xfId="0" applyFont="1" applyFill="1"/>
    <xf numFmtId="166" fontId="10" fillId="2" borderId="0" xfId="0" applyNumberFormat="1" applyFont="1" applyFill="1" applyAlignment="1">
      <alignment horizontal="left" vertical="center" indent="1"/>
    </xf>
    <xf numFmtId="0" fontId="11" fillId="2" borderId="0" xfId="0" applyFont="1" applyFill="1" applyAlignment="1">
      <alignment vertical="center" wrapText="1"/>
    </xf>
    <xf numFmtId="0" fontId="10" fillId="2" borderId="0" xfId="0" applyFont="1" applyFill="1" applyAlignment="1">
      <alignment horizontal="right" wrapText="1" indent="1"/>
    </xf>
    <xf numFmtId="0" fontId="13" fillId="2" borderId="0" xfId="0" applyFont="1" applyFill="1" applyAlignment="1">
      <alignment vertical="center"/>
    </xf>
    <xf numFmtId="0" fontId="14" fillId="2" borderId="0" xfId="0" applyFont="1" applyFill="1" applyAlignment="1">
      <alignment vertical="center"/>
    </xf>
    <xf numFmtId="0" fontId="15" fillId="2" borderId="0" xfId="0" applyFont="1" applyFill="1" applyAlignment="1">
      <alignment vertical="center"/>
    </xf>
    <xf numFmtId="0" fontId="10" fillId="2" borderId="5" xfId="0" applyFont="1" applyFill="1" applyBorder="1" applyAlignment="1">
      <alignment horizontal="left" vertical="center" indent="1"/>
    </xf>
    <xf numFmtId="8" fontId="10" fillId="2" borderId="6" xfId="0" applyNumberFormat="1" applyFont="1" applyFill="1" applyBorder="1" applyAlignment="1">
      <alignment horizontal="left" vertical="center" wrapText="1" indent="1"/>
    </xf>
    <xf numFmtId="0" fontId="10" fillId="2" borderId="8" xfId="0" applyFont="1" applyFill="1" applyBorder="1" applyAlignment="1">
      <alignment horizontal="left" vertical="center" indent="1"/>
    </xf>
    <xf numFmtId="167" fontId="10" fillId="2" borderId="0" xfId="0" applyNumberFormat="1" applyFont="1" applyFill="1" applyAlignment="1">
      <alignment horizontal="left" vertical="center" wrapText="1" indent="1"/>
    </xf>
    <xf numFmtId="0" fontId="10" fillId="2" borderId="9" xfId="0" applyFont="1" applyFill="1" applyBorder="1" applyAlignment="1">
      <alignment horizontal="left" vertical="center" wrapText="1" indent="1"/>
    </xf>
    <xf numFmtId="0" fontId="10" fillId="2" borderId="0" xfId="0" applyFont="1" applyFill="1" applyAlignment="1">
      <alignment horizontal="left" vertical="center" indent="1"/>
    </xf>
    <xf numFmtId="0" fontId="10" fillId="2" borderId="10" xfId="0" applyFont="1" applyFill="1" applyBorder="1" applyAlignment="1">
      <alignment horizontal="left" vertical="center" indent="1"/>
    </xf>
    <xf numFmtId="0" fontId="10" fillId="2" borderId="11" xfId="0" applyFont="1" applyFill="1" applyBorder="1" applyAlignment="1">
      <alignment horizontal="left" vertical="center" indent="1"/>
    </xf>
    <xf numFmtId="0" fontId="10" fillId="2" borderId="12" xfId="0" applyFont="1" applyFill="1" applyBorder="1" applyAlignment="1">
      <alignment horizontal="left" vertical="center" indent="1"/>
    </xf>
    <xf numFmtId="0" fontId="17" fillId="2" borderId="0" xfId="0" applyFont="1" applyFill="1" applyAlignment="1">
      <alignment vertical="center"/>
    </xf>
    <xf numFmtId="0" fontId="18" fillId="2" borderId="0" xfId="0" applyFont="1" applyFill="1" applyAlignment="1">
      <alignment vertical="center"/>
    </xf>
    <xf numFmtId="0" fontId="10" fillId="2" borderId="0" xfId="0" applyFont="1" applyFill="1" applyAlignment="1">
      <alignment horizontal="left" vertical="center" wrapText="1" indent="1"/>
    </xf>
    <xf numFmtId="0" fontId="19" fillId="2" borderId="0" xfId="0" applyFont="1" applyFill="1" applyAlignment="1">
      <alignment vertical="center"/>
    </xf>
    <xf numFmtId="0" fontId="10" fillId="2" borderId="2" xfId="0" applyFont="1" applyFill="1" applyBorder="1" applyAlignment="1">
      <alignment horizontal="left" vertical="center" indent="1"/>
    </xf>
    <xf numFmtId="0" fontId="10" fillId="2" borderId="3" xfId="0" applyFont="1" applyFill="1" applyBorder="1" applyAlignment="1">
      <alignment horizontal="left" vertical="center" wrapText="1" indent="1"/>
    </xf>
    <xf numFmtId="168" fontId="14" fillId="2" borderId="13" xfId="0" applyNumberFormat="1" applyFont="1" applyFill="1" applyBorder="1" applyAlignment="1">
      <alignment horizontal="left" vertical="center" wrapText="1" indent="1"/>
    </xf>
    <xf numFmtId="8" fontId="14" fillId="2" borderId="13" xfId="0" applyNumberFormat="1" applyFont="1" applyFill="1" applyBorder="1" applyAlignment="1">
      <alignment horizontal="left" vertical="center" wrapText="1" indent="1"/>
    </xf>
    <xf numFmtId="8" fontId="20" fillId="2" borderId="13" xfId="0" applyNumberFormat="1" applyFont="1" applyFill="1" applyBorder="1" applyAlignment="1">
      <alignment horizontal="left" vertical="center" wrapText="1" indent="1"/>
    </xf>
    <xf numFmtId="0" fontId="9" fillId="2" borderId="0" xfId="4" applyFill="1" applyAlignment="1">
      <alignment horizontal="left" vertical="center" indent="1"/>
    </xf>
    <xf numFmtId="0" fontId="0" fillId="2" borderId="0" xfId="0" applyFill="1" applyAlignment="1">
      <alignment horizontal="left" vertical="center" indent="1"/>
    </xf>
    <xf numFmtId="0" fontId="10" fillId="2" borderId="5" xfId="0" applyFont="1" applyFill="1" applyBorder="1" applyAlignment="1">
      <alignment horizontal="left" indent="1"/>
    </xf>
    <xf numFmtId="0" fontId="10" fillId="2" borderId="6" xfId="0" applyFont="1" applyFill="1" applyBorder="1" applyAlignment="1">
      <alignment horizontal="left" indent="1"/>
    </xf>
    <xf numFmtId="0" fontId="10" fillId="2" borderId="7" xfId="0" applyFont="1" applyFill="1" applyBorder="1" applyAlignment="1">
      <alignment horizontal="left" indent="1"/>
    </xf>
    <xf numFmtId="0" fontId="10" fillId="2" borderId="8" xfId="0" applyFont="1" applyFill="1" applyBorder="1" applyAlignment="1">
      <alignment horizontal="left" indent="1"/>
    </xf>
    <xf numFmtId="0" fontId="10" fillId="2" borderId="0" xfId="0" applyFont="1" applyFill="1" applyAlignment="1">
      <alignment horizontal="left" indent="1"/>
    </xf>
    <xf numFmtId="0" fontId="10" fillId="2" borderId="9" xfId="0" applyFont="1" applyFill="1" applyBorder="1" applyAlignment="1">
      <alignment horizontal="left" indent="1"/>
    </xf>
    <xf numFmtId="0" fontId="10" fillId="2" borderId="6" xfId="0" applyFont="1" applyFill="1" applyBorder="1" applyAlignment="1">
      <alignment horizontal="left" vertical="center" indent="1"/>
    </xf>
    <xf numFmtId="0" fontId="10" fillId="2" borderId="7" xfId="0" applyFont="1" applyFill="1" applyBorder="1" applyAlignment="1">
      <alignment horizontal="left" vertical="center" indent="1"/>
    </xf>
    <xf numFmtId="0" fontId="10" fillId="2" borderId="0" xfId="0" applyFont="1" applyFill="1" applyAlignment="1">
      <alignment horizontal="left" wrapText="1" indent="1"/>
    </xf>
    <xf numFmtId="0" fontId="10" fillId="2" borderId="9" xfId="0" applyFont="1" applyFill="1" applyBorder="1" applyAlignment="1">
      <alignment horizontal="left" wrapText="1" indent="1"/>
    </xf>
    <xf numFmtId="0" fontId="22" fillId="2" borderId="10" xfId="4" applyFont="1" applyFill="1" applyBorder="1" applyAlignment="1">
      <alignment horizontal="left" indent="1"/>
    </xf>
    <xf numFmtId="0" fontId="11" fillId="2" borderId="11" xfId="0" applyFont="1" applyFill="1" applyBorder="1" applyAlignment="1">
      <alignment horizontal="left" indent="1"/>
    </xf>
    <xf numFmtId="0" fontId="0" fillId="2" borderId="12" xfId="0" applyFill="1" applyBorder="1" applyAlignment="1">
      <alignment horizontal="left" indent="1"/>
    </xf>
    <xf numFmtId="0" fontId="12" fillId="2" borderId="0" xfId="0" applyFont="1" applyFill="1" applyAlignment="1">
      <alignment vertical="center"/>
    </xf>
    <xf numFmtId="0" fontId="18" fillId="2" borderId="0" xfId="0" applyFont="1" applyFill="1" applyAlignment="1">
      <alignment horizontal="left" vertical="center" indent="1"/>
    </xf>
    <xf numFmtId="0" fontId="23" fillId="2" borderId="0" xfId="0" applyFont="1" applyFill="1" applyAlignment="1">
      <alignment horizontal="left" vertical="center" indent="1"/>
    </xf>
    <xf numFmtId="0" fontId="23" fillId="2" borderId="0" xfId="0" applyFont="1" applyFill="1" applyAlignment="1">
      <alignment vertical="center"/>
    </xf>
    <xf numFmtId="0" fontId="0" fillId="2" borderId="0" xfId="0" applyFill="1" applyAlignment="1">
      <alignment horizontal="left" indent="1"/>
    </xf>
    <xf numFmtId="0" fontId="24" fillId="2" borderId="0" xfId="0" applyFont="1" applyFill="1" applyAlignment="1">
      <alignment horizontal="left" vertical="center" indent="3"/>
    </xf>
    <xf numFmtId="0" fontId="22" fillId="2" borderId="0" xfId="4" applyFont="1" applyFill="1" applyAlignment="1">
      <alignment horizontal="left" indent="1"/>
    </xf>
    <xf numFmtId="0" fontId="9" fillId="2" borderId="0" xfId="4" applyFill="1" applyAlignment="1">
      <alignment vertical="center"/>
    </xf>
    <xf numFmtId="0" fontId="10" fillId="2" borderId="0" xfId="0" applyFont="1" applyFill="1" applyAlignment="1">
      <alignment horizontal="left" vertical="center" indent="2"/>
    </xf>
    <xf numFmtId="0" fontId="24" fillId="2" borderId="0" xfId="0" applyFont="1" applyFill="1" applyAlignment="1">
      <alignment horizontal="left" vertical="center" indent="2"/>
    </xf>
    <xf numFmtId="0" fontId="10" fillId="2" borderId="0" xfId="0" applyFont="1" applyFill="1" applyAlignment="1">
      <alignment horizontal="left" vertical="center" indent="3"/>
    </xf>
    <xf numFmtId="8" fontId="3" fillId="3" borderId="0" xfId="0" applyNumberFormat="1" applyFont="1" applyFill="1"/>
    <xf numFmtId="164" fontId="8" fillId="8" borderId="0" xfId="1" applyNumberFormat="1" applyFont="1" applyFill="1"/>
    <xf numFmtId="8" fontId="3" fillId="8" borderId="0" xfId="2" applyNumberFormat="1" applyFont="1" applyFill="1"/>
    <xf numFmtId="164" fontId="8" fillId="5" borderId="0" xfId="1" applyNumberFormat="1" applyFont="1" applyFill="1"/>
    <xf numFmtId="9" fontId="0" fillId="5" borderId="0" xfId="0" applyNumberFormat="1" applyFill="1"/>
    <xf numFmtId="164" fontId="0" fillId="5" borderId="0" xfId="1" applyNumberFormat="1" applyFont="1" applyFill="1"/>
    <xf numFmtId="10" fontId="0" fillId="5" borderId="0" xfId="0" applyNumberFormat="1" applyFill="1"/>
    <xf numFmtId="0" fontId="0" fillId="11" borderId="0" xfId="0" applyFill="1"/>
    <xf numFmtId="43" fontId="0" fillId="2" borderId="0" xfId="0" applyNumberFormat="1" applyFill="1"/>
    <xf numFmtId="169" fontId="14" fillId="2" borderId="13" xfId="2" applyNumberFormat="1" applyFont="1" applyFill="1" applyBorder="1" applyAlignment="1">
      <alignment horizontal="left" vertical="center" wrapText="1" indent="1"/>
    </xf>
    <xf numFmtId="0" fontId="10" fillId="0" borderId="0" xfId="0" applyFont="1" applyAlignment="1">
      <alignment horizontal="left" vertical="center" indent="1"/>
    </xf>
    <xf numFmtId="8" fontId="10" fillId="2" borderId="0" xfId="0" applyNumberFormat="1" applyFont="1" applyFill="1"/>
    <xf numFmtId="43" fontId="0" fillId="11" borderId="0" xfId="1" applyFont="1" applyFill="1"/>
    <xf numFmtId="0" fontId="3" fillId="11" borderId="0" xfId="0" applyFont="1" applyFill="1"/>
    <xf numFmtId="0" fontId="10" fillId="9" borderId="2" xfId="0" applyFont="1" applyFill="1" applyBorder="1" applyAlignment="1">
      <alignment horizontal="left" vertical="center" indent="1"/>
    </xf>
    <xf numFmtId="0" fontId="10" fillId="9" borderId="3" xfId="0" applyFont="1" applyFill="1" applyBorder="1" applyAlignment="1">
      <alignment horizontal="left" vertical="center" wrapText="1" indent="1"/>
    </xf>
    <xf numFmtId="0" fontId="14" fillId="9" borderId="13" xfId="0" applyFont="1" applyFill="1" applyBorder="1" applyAlignment="1">
      <alignment horizontal="left" vertical="center" wrapText="1" indent="1"/>
    </xf>
    <xf numFmtId="0" fontId="9" fillId="2" borderId="0" xfId="4" applyFill="1" applyBorder="1" applyAlignment="1">
      <alignment horizontal="left" vertical="center" indent="1"/>
    </xf>
    <xf numFmtId="6" fontId="10" fillId="2" borderId="0" xfId="0" applyNumberFormat="1" applyFont="1" applyFill="1"/>
    <xf numFmtId="8" fontId="26" fillId="2" borderId="7" xfId="0" applyNumberFormat="1" applyFont="1" applyFill="1" applyBorder="1" applyAlignment="1">
      <alignment horizontal="left" vertical="center" wrapText="1" indent="1"/>
    </xf>
    <xf numFmtId="0" fontId="10" fillId="9" borderId="17" xfId="0" applyFont="1" applyFill="1" applyBorder="1" applyAlignment="1">
      <alignment horizontal="left" vertical="center" wrapText="1" indent="1"/>
    </xf>
    <xf numFmtId="0" fontId="10" fillId="9" borderId="0" xfId="0" applyFont="1" applyFill="1" applyAlignment="1">
      <alignment horizontal="left" vertical="center" wrapText="1" indent="1"/>
    </xf>
    <xf numFmtId="0" fontId="10" fillId="9" borderId="18" xfId="0" applyFont="1" applyFill="1" applyBorder="1" applyAlignment="1">
      <alignment horizontal="left" vertical="center" wrapText="1" indent="1"/>
    </xf>
    <xf numFmtId="10" fontId="10" fillId="9" borderId="18" xfId="0" applyNumberFormat="1" applyFont="1" applyFill="1" applyBorder="1" applyAlignment="1">
      <alignment horizontal="left" vertical="center" indent="1"/>
    </xf>
    <xf numFmtId="0" fontId="10" fillId="9" borderId="19" xfId="0" applyFont="1" applyFill="1" applyBorder="1" applyAlignment="1">
      <alignment horizontal="left" vertical="center" indent="1"/>
    </xf>
    <xf numFmtId="0" fontId="10" fillId="9" borderId="1" xfId="0" applyFont="1" applyFill="1" applyBorder="1" applyAlignment="1">
      <alignment horizontal="left" vertical="center" wrapText="1" indent="1"/>
    </xf>
    <xf numFmtId="10" fontId="10" fillId="9" borderId="20" xfId="0" applyNumberFormat="1" applyFont="1" applyFill="1" applyBorder="1" applyAlignment="1">
      <alignment horizontal="left" vertical="center" wrapText="1" indent="1"/>
    </xf>
    <xf numFmtId="0" fontId="27" fillId="2" borderId="0" xfId="0" applyFont="1" applyFill="1"/>
    <xf numFmtId="0" fontId="28" fillId="2" borderId="0" xfId="0" applyFont="1" applyFill="1" applyAlignment="1">
      <alignment horizontal="left" vertical="center"/>
    </xf>
    <xf numFmtId="0" fontId="10" fillId="2" borderId="0" xfId="0" applyFont="1" applyFill="1" applyAlignment="1">
      <alignment vertical="center" wrapText="1"/>
    </xf>
    <xf numFmtId="8" fontId="20" fillId="2" borderId="7" xfId="0" applyNumberFormat="1" applyFont="1" applyFill="1" applyBorder="1" applyAlignment="1">
      <alignment horizontal="left" vertical="center" wrapText="1" indent="1"/>
    </xf>
    <xf numFmtId="0" fontId="28" fillId="2" borderId="0" xfId="0" applyFont="1" applyFill="1" applyAlignment="1">
      <alignment vertical="center"/>
    </xf>
    <xf numFmtId="0" fontId="29" fillId="2" borderId="0" xfId="4" applyFont="1" applyFill="1" applyBorder="1" applyAlignment="1">
      <alignment horizontal="left" vertical="center" indent="1"/>
    </xf>
    <xf numFmtId="0" fontId="27" fillId="2" borderId="0" xfId="0" applyFont="1" applyFill="1" applyAlignment="1">
      <alignment horizontal="left" vertical="center" indent="1"/>
    </xf>
    <xf numFmtId="0" fontId="10" fillId="2" borderId="11" xfId="0" applyFont="1" applyFill="1" applyBorder="1" applyAlignment="1">
      <alignment horizontal="left" indent="1"/>
    </xf>
    <xf numFmtId="0" fontId="27" fillId="2" borderId="12" xfId="0" applyFont="1" applyFill="1" applyBorder="1" applyAlignment="1">
      <alignment horizontal="left" indent="1"/>
    </xf>
    <xf numFmtId="0" fontId="27" fillId="2" borderId="0" xfId="0" applyFont="1" applyFill="1" applyAlignment="1">
      <alignment horizontal="left" indent="1"/>
    </xf>
    <xf numFmtId="0" fontId="29" fillId="2" borderId="0" xfId="4" applyFont="1" applyFill="1" applyAlignment="1">
      <alignment horizontal="left" vertical="center" indent="1"/>
    </xf>
    <xf numFmtId="0" fontId="29" fillId="2" borderId="0" xfId="4" applyFont="1" applyFill="1" applyAlignment="1">
      <alignment vertical="center"/>
    </xf>
    <xf numFmtId="0" fontId="31" fillId="2" borderId="0" xfId="0" applyFont="1" applyFill="1" applyAlignment="1">
      <alignment vertical="center"/>
    </xf>
    <xf numFmtId="0" fontId="5" fillId="12" borderId="0" xfId="0" applyFont="1" applyFill="1"/>
    <xf numFmtId="43" fontId="5" fillId="12" borderId="0" xfId="1" applyFont="1" applyFill="1" applyBorder="1"/>
    <xf numFmtId="164" fontId="4" fillId="2" borderId="0" xfId="0" applyNumberFormat="1" applyFont="1" applyFill="1"/>
    <xf numFmtId="0" fontId="4" fillId="11" borderId="0" xfId="0" applyFont="1" applyFill="1"/>
    <xf numFmtId="8" fontId="4" fillId="2" borderId="0" xfId="0" applyNumberFormat="1" applyFont="1" applyFill="1"/>
    <xf numFmtId="164" fontId="4" fillId="2" borderId="0" xfId="1" applyNumberFormat="1" applyFont="1" applyFill="1" applyBorder="1"/>
    <xf numFmtId="10" fontId="4" fillId="2" borderId="0" xfId="0" applyNumberFormat="1" applyFont="1" applyFill="1"/>
    <xf numFmtId="10" fontId="4" fillId="2" borderId="0" xfId="3" applyNumberFormat="1" applyFont="1" applyFill="1" applyBorder="1" applyAlignment="1">
      <alignment horizontal="center"/>
    </xf>
    <xf numFmtId="10" fontId="4" fillId="2" borderId="0" xfId="0" applyNumberFormat="1" applyFont="1" applyFill="1" applyAlignment="1">
      <alignment horizontal="center"/>
    </xf>
    <xf numFmtId="43" fontId="4" fillId="2" borderId="0" xfId="1" applyFont="1" applyFill="1"/>
    <xf numFmtId="165" fontId="4" fillId="2" borderId="0" xfId="0" applyNumberFormat="1" applyFont="1" applyFill="1"/>
    <xf numFmtId="10" fontId="4" fillId="2" borderId="0" xfId="3" applyNumberFormat="1" applyFont="1" applyFill="1" applyAlignment="1">
      <alignment horizontal="center"/>
    </xf>
    <xf numFmtId="164" fontId="4" fillId="2" borderId="0" xfId="0" applyNumberFormat="1" applyFont="1" applyFill="1" applyAlignment="1">
      <alignment horizontal="left"/>
    </xf>
    <xf numFmtId="0" fontId="33" fillId="14" borderId="0" xfId="0" applyFont="1" applyFill="1" applyAlignment="1">
      <alignment horizontal="left" vertical="center"/>
    </xf>
    <xf numFmtId="0" fontId="34" fillId="15" borderId="28" xfId="0" applyFont="1" applyFill="1" applyBorder="1" applyAlignment="1">
      <alignment horizontal="left" vertical="center"/>
    </xf>
    <xf numFmtId="0" fontId="34" fillId="15" borderId="29" xfId="0" applyFont="1" applyFill="1" applyBorder="1" applyAlignment="1">
      <alignment horizontal="left" vertical="center"/>
    </xf>
    <xf numFmtId="0" fontId="32" fillId="0" borderId="27" xfId="0" applyFont="1" applyBorder="1" applyAlignment="1">
      <alignment horizontal="left" vertical="center"/>
    </xf>
    <xf numFmtId="0" fontId="35" fillId="15" borderId="28" xfId="0" applyFont="1" applyFill="1" applyBorder="1" applyAlignment="1">
      <alignment horizontal="left" vertical="center"/>
    </xf>
    <xf numFmtId="0" fontId="36" fillId="13" borderId="27" xfId="0" applyFont="1" applyFill="1" applyBorder="1" applyAlignment="1">
      <alignment horizontal="left" vertical="center"/>
    </xf>
    <xf numFmtId="0" fontId="36" fillId="17" borderId="28" xfId="0" applyFont="1" applyFill="1" applyBorder="1" applyAlignment="1">
      <alignment horizontal="left" vertical="center"/>
    </xf>
    <xf numFmtId="0" fontId="34" fillId="15" borderId="31" xfId="0" applyFont="1" applyFill="1" applyBorder="1" applyAlignment="1">
      <alignment horizontal="left" vertical="center"/>
    </xf>
    <xf numFmtId="0" fontId="34" fillId="15" borderId="32" xfId="0" applyFont="1" applyFill="1" applyBorder="1" applyAlignment="1">
      <alignment horizontal="left" vertical="center"/>
    </xf>
    <xf numFmtId="0" fontId="34" fillId="15" borderId="26" xfId="0" applyFont="1" applyFill="1" applyBorder="1" applyAlignment="1">
      <alignment horizontal="left" vertical="center"/>
    </xf>
    <xf numFmtId="0" fontId="34" fillId="15" borderId="38" xfId="0" applyFont="1" applyFill="1" applyBorder="1" applyAlignment="1">
      <alignment horizontal="left" vertical="center"/>
    </xf>
    <xf numFmtId="0" fontId="34" fillId="15" borderId="40" xfId="0" applyFont="1" applyFill="1" applyBorder="1" applyAlignment="1">
      <alignment horizontal="left" vertical="center"/>
    </xf>
    <xf numFmtId="0" fontId="32" fillId="16" borderId="46" xfId="0" applyFont="1" applyFill="1" applyBorder="1" applyAlignment="1">
      <alignment horizontal="left" vertical="center"/>
    </xf>
    <xf numFmtId="164" fontId="32" fillId="16" borderId="46" xfId="1" applyNumberFormat="1" applyFont="1" applyFill="1" applyBorder="1" applyAlignment="1">
      <alignment horizontal="left" vertical="center"/>
    </xf>
    <xf numFmtId="10" fontId="32" fillId="16" borderId="46" xfId="0" applyNumberFormat="1" applyFont="1" applyFill="1" applyBorder="1" applyAlignment="1">
      <alignment horizontal="left" vertical="center"/>
    </xf>
    <xf numFmtId="164" fontId="32" fillId="16" borderId="43" xfId="1" applyNumberFormat="1" applyFont="1" applyFill="1" applyBorder="1" applyAlignment="1">
      <alignment horizontal="left" vertical="center"/>
    </xf>
    <xf numFmtId="0" fontId="32" fillId="16" borderId="43" xfId="0" applyFont="1" applyFill="1" applyBorder="1" applyAlignment="1">
      <alignment horizontal="left" vertical="center"/>
    </xf>
    <xf numFmtId="0" fontId="32" fillId="16" borderId="47" xfId="0" applyFont="1" applyFill="1" applyBorder="1" applyAlignment="1">
      <alignment horizontal="left" vertical="center"/>
    </xf>
    <xf numFmtId="0" fontId="32" fillId="16" borderId="48" xfId="0" applyFont="1" applyFill="1" applyBorder="1" applyAlignment="1">
      <alignment horizontal="left" vertical="center"/>
    </xf>
    <xf numFmtId="0" fontId="32" fillId="16" borderId="44" xfId="0" applyFont="1" applyFill="1" applyBorder="1" applyAlignment="1">
      <alignment horizontal="left" vertical="center"/>
    </xf>
    <xf numFmtId="0" fontId="32" fillId="16" borderId="45" xfId="0" applyFont="1" applyFill="1" applyBorder="1" applyAlignment="1">
      <alignment horizontal="left" vertical="center"/>
    </xf>
    <xf numFmtId="0" fontId="32" fillId="0" borderId="0" xfId="0" applyFont="1" applyAlignment="1">
      <alignment horizontal="left" vertical="center"/>
    </xf>
    <xf numFmtId="0" fontId="32" fillId="0" borderId="33" xfId="0" applyFont="1" applyBorder="1" applyAlignment="1">
      <alignment horizontal="left" vertical="center"/>
    </xf>
    <xf numFmtId="43" fontId="32" fillId="0" borderId="0" xfId="1" applyFont="1" applyFill="1" applyBorder="1" applyAlignment="1">
      <alignment horizontal="left" vertical="center"/>
    </xf>
    <xf numFmtId="164" fontId="32" fillId="0" borderId="0" xfId="0" applyNumberFormat="1" applyFont="1" applyAlignment="1">
      <alignment horizontal="left" vertical="center"/>
    </xf>
    <xf numFmtId="0" fontId="36" fillId="13" borderId="0" xfId="0" applyFont="1" applyFill="1" applyAlignment="1">
      <alignment horizontal="left" vertical="center"/>
    </xf>
    <xf numFmtId="0" fontId="36" fillId="13" borderId="33" xfId="0" applyFont="1" applyFill="1" applyBorder="1" applyAlignment="1">
      <alignment horizontal="left" vertical="center"/>
    </xf>
    <xf numFmtId="0" fontId="36" fillId="17" borderId="24" xfId="0" applyFont="1" applyFill="1" applyBorder="1" applyAlignment="1">
      <alignment horizontal="left" vertical="center"/>
    </xf>
    <xf numFmtId="0" fontId="36" fillId="17" borderId="34" xfId="0" applyFont="1" applyFill="1" applyBorder="1" applyAlignment="1">
      <alignment horizontal="left" vertical="center"/>
    </xf>
    <xf numFmtId="0" fontId="32" fillId="18" borderId="23" xfId="0" applyFont="1" applyFill="1" applyBorder="1" applyAlignment="1">
      <alignment horizontal="left" vertical="center"/>
    </xf>
    <xf numFmtId="0" fontId="32" fillId="18" borderId="37" xfId="0" applyFont="1" applyFill="1" applyBorder="1" applyAlignment="1">
      <alignment horizontal="left" vertical="center"/>
    </xf>
    <xf numFmtId="164" fontId="32" fillId="18" borderId="21" xfId="1" applyNumberFormat="1" applyFont="1" applyFill="1" applyBorder="1" applyAlignment="1">
      <alignment horizontal="left" vertical="center"/>
    </xf>
    <xf numFmtId="0" fontId="32" fillId="18" borderId="21" xfId="0" applyFont="1" applyFill="1" applyBorder="1" applyAlignment="1">
      <alignment horizontal="left" vertical="center"/>
    </xf>
    <xf numFmtId="164" fontId="32" fillId="18" borderId="36" xfId="1" applyNumberFormat="1" applyFont="1" applyFill="1" applyBorder="1" applyAlignment="1">
      <alignment horizontal="left" vertical="center"/>
    </xf>
    <xf numFmtId="10" fontId="32" fillId="18" borderId="21" xfId="0" applyNumberFormat="1" applyFont="1" applyFill="1" applyBorder="1" applyAlignment="1">
      <alignment horizontal="left" vertical="center"/>
    </xf>
    <xf numFmtId="10" fontId="32" fillId="0" borderId="0" xfId="0" applyNumberFormat="1" applyFont="1" applyAlignment="1">
      <alignment horizontal="left" vertical="center"/>
    </xf>
    <xf numFmtId="164" fontId="32" fillId="0" borderId="0" xfId="1" applyNumberFormat="1" applyFont="1" applyFill="1" applyBorder="1" applyAlignment="1">
      <alignment horizontal="left" vertical="center"/>
    </xf>
    <xf numFmtId="164" fontId="32" fillId="0" borderId="33" xfId="1" applyNumberFormat="1" applyFont="1" applyFill="1" applyBorder="1" applyAlignment="1">
      <alignment horizontal="left" vertical="center"/>
    </xf>
    <xf numFmtId="0" fontId="32" fillId="18" borderId="36" xfId="0" applyFont="1" applyFill="1" applyBorder="1" applyAlignment="1">
      <alignment horizontal="left" vertical="center"/>
    </xf>
    <xf numFmtId="0" fontId="32" fillId="18" borderId="22" xfId="0" applyFont="1" applyFill="1" applyBorder="1" applyAlignment="1">
      <alignment horizontal="left" vertical="center"/>
    </xf>
    <xf numFmtId="0" fontId="32" fillId="18" borderId="39" xfId="0" applyFont="1" applyFill="1" applyBorder="1" applyAlignment="1">
      <alignment horizontal="left" vertical="center"/>
    </xf>
    <xf numFmtId="0" fontId="32" fillId="18" borderId="41" xfId="0" applyFont="1" applyFill="1" applyBorder="1" applyAlignment="1">
      <alignment horizontal="left" vertical="center"/>
    </xf>
    <xf numFmtId="0" fontId="32" fillId="18" borderId="42" xfId="0" applyFont="1" applyFill="1" applyBorder="1" applyAlignment="1">
      <alignment horizontal="left" vertical="center"/>
    </xf>
    <xf numFmtId="165" fontId="34" fillId="15" borderId="25" xfId="2" applyNumberFormat="1" applyFont="1" applyFill="1" applyBorder="1" applyAlignment="1">
      <alignment horizontal="right" vertical="center"/>
    </xf>
    <xf numFmtId="165" fontId="34" fillId="15" borderId="35" xfId="2" applyNumberFormat="1" applyFont="1" applyFill="1" applyBorder="1" applyAlignment="1">
      <alignment horizontal="right" vertical="center"/>
    </xf>
    <xf numFmtId="165" fontId="34" fillId="15" borderId="21" xfId="2" applyNumberFormat="1" applyFont="1" applyFill="1" applyBorder="1" applyAlignment="1">
      <alignment horizontal="right" vertical="center"/>
    </xf>
    <xf numFmtId="165" fontId="34" fillId="15" borderId="36" xfId="2" applyNumberFormat="1" applyFont="1" applyFill="1" applyBorder="1" applyAlignment="1">
      <alignment horizontal="right" vertical="center"/>
    </xf>
    <xf numFmtId="0" fontId="33" fillId="14" borderId="0" xfId="0" applyFont="1" applyFill="1" applyAlignment="1">
      <alignment horizontal="left" vertical="center" indent="1"/>
    </xf>
    <xf numFmtId="10" fontId="32" fillId="16" borderId="49" xfId="0" applyNumberFormat="1" applyFont="1" applyFill="1" applyBorder="1" applyAlignment="1">
      <alignment horizontal="left" vertical="center"/>
    </xf>
    <xf numFmtId="10" fontId="32" fillId="16" borderId="50" xfId="0" applyNumberFormat="1" applyFont="1" applyFill="1" applyBorder="1" applyAlignment="1">
      <alignment horizontal="left" vertical="center"/>
    </xf>
    <xf numFmtId="10" fontId="32" fillId="16" borderId="51" xfId="0" applyNumberFormat="1" applyFont="1" applyFill="1" applyBorder="1" applyAlignment="1">
      <alignment horizontal="left" vertical="center"/>
    </xf>
    <xf numFmtId="0" fontId="4" fillId="2" borderId="53" xfId="0" applyFont="1" applyFill="1" applyBorder="1"/>
    <xf numFmtId="164" fontId="32" fillId="16" borderId="46" xfId="1" applyNumberFormat="1" applyFont="1" applyFill="1" applyBorder="1" applyAlignment="1">
      <alignment horizontal="left" vertical="center" indent="1"/>
    </xf>
    <xf numFmtId="0" fontId="33" fillId="14" borderId="27" xfId="0" applyFont="1" applyFill="1" applyBorder="1" applyAlignment="1">
      <alignment horizontal="left" vertical="center" indent="1"/>
    </xf>
    <xf numFmtId="0" fontId="33" fillId="14" borderId="0" xfId="0" applyFont="1" applyFill="1" applyAlignment="1">
      <alignment horizontal="left" vertical="center"/>
    </xf>
    <xf numFmtId="0" fontId="33" fillId="14" borderId="33" xfId="0" applyFont="1" applyFill="1" applyBorder="1" applyAlignment="1">
      <alignment horizontal="left" vertical="center"/>
    </xf>
    <xf numFmtId="0" fontId="37" fillId="2" borderId="0" xfId="0" applyFont="1" applyFill="1" applyAlignment="1">
      <alignment horizontal="center" vertical="center"/>
    </xf>
    <xf numFmtId="0" fontId="38" fillId="2" borderId="0" xfId="0" applyFont="1" applyFill="1" applyAlignment="1">
      <alignment horizontal="center" vertical="center"/>
    </xf>
    <xf numFmtId="0" fontId="39" fillId="2" borderId="0" xfId="0" applyFont="1" applyFill="1" applyAlignment="1">
      <alignment horizontal="center" vertical="center"/>
    </xf>
    <xf numFmtId="0" fontId="40" fillId="2" borderId="0" xfId="0" applyFont="1" applyFill="1" applyAlignment="1">
      <alignment horizontal="center" vertical="center"/>
    </xf>
    <xf numFmtId="0" fontId="33" fillId="14" borderId="30" xfId="0" applyFont="1" applyFill="1" applyBorder="1" applyAlignment="1">
      <alignment horizontal="left" vertical="center" indent="1"/>
    </xf>
    <xf numFmtId="0" fontId="33" fillId="14" borderId="29" xfId="0" applyFont="1" applyFill="1" applyBorder="1" applyAlignment="1">
      <alignment horizontal="left" vertical="center" indent="1"/>
    </xf>
    <xf numFmtId="0" fontId="33" fillId="14" borderId="52" xfId="0" applyFont="1" applyFill="1" applyBorder="1" applyAlignment="1">
      <alignment horizontal="left" vertical="center"/>
    </xf>
    <xf numFmtId="0" fontId="16" fillId="10" borderId="2" xfId="0" applyFont="1" applyFill="1" applyBorder="1" applyAlignment="1">
      <alignment horizontal="left" vertical="center" wrapText="1" indent="1"/>
    </xf>
    <xf numFmtId="0" fontId="16" fillId="10" borderId="3" xfId="0" applyFont="1" applyFill="1" applyBorder="1" applyAlignment="1">
      <alignment horizontal="left" vertical="center" wrapText="1" indent="1"/>
    </xf>
    <xf numFmtId="0" fontId="16" fillId="10" borderId="4" xfId="0" applyFont="1" applyFill="1" applyBorder="1" applyAlignment="1">
      <alignment horizontal="left" vertical="center" wrapText="1" indent="1"/>
    </xf>
    <xf numFmtId="0" fontId="16" fillId="10" borderId="14" xfId="0" applyFont="1" applyFill="1" applyBorder="1" applyAlignment="1">
      <alignment horizontal="left" vertical="center" wrapText="1" indent="1"/>
    </xf>
    <xf numFmtId="0" fontId="16" fillId="10" borderId="15" xfId="0" applyFont="1" applyFill="1" applyBorder="1" applyAlignment="1">
      <alignment horizontal="left" vertical="center" wrapText="1" indent="1"/>
    </xf>
    <xf numFmtId="0" fontId="16" fillId="10" borderId="16" xfId="0" applyFont="1" applyFill="1" applyBorder="1" applyAlignment="1">
      <alignment horizontal="left" vertical="center" wrapText="1" indent="1"/>
    </xf>
    <xf numFmtId="0" fontId="10" fillId="2" borderId="0" xfId="4" applyFont="1" applyFill="1" applyBorder="1" applyAlignment="1">
      <alignment horizontal="left" vertical="center" indent="1"/>
    </xf>
    <xf numFmtId="0" fontId="10" fillId="2" borderId="0" xfId="0" applyFont="1" applyFill="1" applyAlignment="1">
      <alignment horizontal="left" vertical="center" wrapText="1" indent="1"/>
    </xf>
    <xf numFmtId="0" fontId="10" fillId="0" borderId="10" xfId="0" applyFont="1" applyBorder="1" applyAlignment="1">
      <alignment horizontal="left" vertical="center" wrapText="1" indent="1"/>
    </xf>
    <xf numFmtId="0" fontId="10" fillId="0" borderId="11" xfId="0" applyFont="1" applyBorder="1" applyAlignment="1">
      <alignment horizontal="left" vertical="center" wrapText="1" indent="1"/>
    </xf>
    <xf numFmtId="0" fontId="10" fillId="0" borderId="12" xfId="0" applyFont="1" applyBorder="1" applyAlignment="1">
      <alignment horizontal="left" vertical="center" wrapText="1" indent="1"/>
    </xf>
    <xf numFmtId="0" fontId="10" fillId="2" borderId="10" xfId="0" applyFont="1" applyFill="1" applyBorder="1" applyAlignment="1">
      <alignment horizontal="left" vertical="center" indent="1"/>
    </xf>
    <xf numFmtId="0" fontId="10" fillId="2" borderId="11" xfId="0" applyFont="1" applyFill="1" applyBorder="1" applyAlignment="1">
      <alignment horizontal="left" vertical="center" indent="1"/>
    </xf>
    <xf numFmtId="0" fontId="10" fillId="2" borderId="12" xfId="0" applyFont="1" applyFill="1" applyBorder="1" applyAlignment="1">
      <alignment horizontal="left" vertical="center" indent="1"/>
    </xf>
    <xf numFmtId="0" fontId="14" fillId="2" borderId="10" xfId="0" applyFont="1" applyFill="1" applyBorder="1" applyAlignment="1">
      <alignment horizontal="left" vertical="center" wrapText="1" indent="1"/>
    </xf>
    <xf numFmtId="0" fontId="14" fillId="2" borderId="11" xfId="0" applyFont="1" applyFill="1" applyBorder="1" applyAlignment="1">
      <alignment horizontal="left" vertical="center" wrapText="1" indent="1"/>
    </xf>
    <xf numFmtId="0" fontId="14" fillId="2" borderId="12" xfId="0" applyFont="1" applyFill="1" applyBorder="1" applyAlignment="1">
      <alignment horizontal="left" vertical="center" wrapText="1" indent="1"/>
    </xf>
    <xf numFmtId="0" fontId="10" fillId="0" borderId="5" xfId="0" applyFont="1" applyBorder="1" applyAlignment="1">
      <alignment horizontal="left" indent="1"/>
    </xf>
    <xf numFmtId="0" fontId="10" fillId="0" borderId="6" xfId="0" applyFont="1" applyBorder="1" applyAlignment="1">
      <alignment horizontal="left" indent="1"/>
    </xf>
    <xf numFmtId="0" fontId="10" fillId="0" borderId="7" xfId="0" applyFont="1" applyBorder="1" applyAlignment="1">
      <alignment horizontal="left" indent="1"/>
    </xf>
    <xf numFmtId="0" fontId="10" fillId="2" borderId="8" xfId="0" applyFont="1" applyFill="1" applyBorder="1" applyAlignment="1">
      <alignment horizontal="left" vertical="center"/>
    </xf>
    <xf numFmtId="0" fontId="10" fillId="2" borderId="0" xfId="0" applyFont="1" applyFill="1" applyAlignment="1">
      <alignment horizontal="left" vertical="center"/>
    </xf>
    <xf numFmtId="0" fontId="10" fillId="2" borderId="9" xfId="0" applyFont="1" applyFill="1" applyBorder="1" applyAlignment="1">
      <alignment horizontal="left" vertical="center"/>
    </xf>
  </cellXfs>
  <cellStyles count="5">
    <cellStyle name="Comma" xfId="1" builtinId="3"/>
    <cellStyle name="Currency" xfId="2" builtinId="4"/>
    <cellStyle name="Hyperlink" xfId="4" builtinId="8"/>
    <cellStyle name="Normal" xfId="0" builtinId="0"/>
    <cellStyle name="Percent" xfId="3" builtinId="5"/>
  </cellStyles>
  <dxfs count="5">
    <dxf>
      <font>
        <color rgb="FFFF0000"/>
      </font>
    </dxf>
    <dxf>
      <font>
        <color theme="1"/>
      </font>
    </dxf>
    <dxf>
      <font>
        <color rgb="FFFF0000"/>
      </font>
    </dxf>
    <dxf>
      <font>
        <color theme="1"/>
      </font>
    </dxf>
    <dxf>
      <font>
        <color rgb="FFFF0000"/>
      </font>
    </dxf>
  </dxfs>
  <tableStyles count="0" defaultTableStyle="TableStyleMedium2" defaultPivotStyle="PivotStyleLight16"/>
  <colors>
    <mruColors>
      <color rgb="FF0070C0"/>
      <color rgb="FFDEE3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1747103</xdr:colOff>
      <xdr:row>0</xdr:row>
      <xdr:rowOff>361951</xdr:rowOff>
    </xdr:to>
    <xdr:pic>
      <xdr:nvPicPr>
        <xdr:cNvPr id="2" name="Picture 1">
          <a:extLst>
            <a:ext uri="{FF2B5EF4-FFF2-40B4-BE49-F238E27FC236}">
              <a16:creationId xmlns:a16="http://schemas.microsoft.com/office/drawing/2014/main" id="{0427DE34-CA0C-CD0C-9655-37A57AB988DA}"/>
            </a:ext>
          </a:extLst>
        </xdr:cNvPr>
        <xdr:cNvPicPr>
          <a:picLocks noChangeAspect="1"/>
        </xdr:cNvPicPr>
      </xdr:nvPicPr>
      <xdr:blipFill>
        <a:blip xmlns:r="http://schemas.openxmlformats.org/officeDocument/2006/relationships" r:embed="rId1"/>
        <a:stretch>
          <a:fillRect/>
        </a:stretch>
      </xdr:blipFill>
      <xdr:spPr>
        <a:xfrm>
          <a:off x="1" y="1"/>
          <a:ext cx="1747102"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742951</xdr:colOff>
      <xdr:row>2</xdr:row>
      <xdr:rowOff>9525</xdr:rowOff>
    </xdr:from>
    <xdr:to>
      <xdr:col>4</xdr:col>
      <xdr:colOff>264319</xdr:colOff>
      <xdr:row>4</xdr:row>
      <xdr:rowOff>66675</xdr:rowOff>
    </xdr:to>
    <xdr:pic>
      <xdr:nvPicPr>
        <xdr:cNvPr id="2" name="Picture 1">
          <a:extLst>
            <a:ext uri="{FF2B5EF4-FFF2-40B4-BE49-F238E27FC236}">
              <a16:creationId xmlns:a16="http://schemas.microsoft.com/office/drawing/2014/main" id="{8E8DED70-BD7F-486B-B143-4B0193A978C4}"/>
            </a:ext>
          </a:extLst>
        </xdr:cNvPr>
        <xdr:cNvPicPr>
          <a:picLocks noChangeAspect="1"/>
        </xdr:cNvPicPr>
      </xdr:nvPicPr>
      <xdr:blipFill>
        <a:blip xmlns:r="http://schemas.openxmlformats.org/officeDocument/2006/relationships" r:embed="rId1"/>
        <a:stretch>
          <a:fillRect/>
        </a:stretch>
      </xdr:blipFill>
      <xdr:spPr>
        <a:xfrm>
          <a:off x="4895851" y="390525"/>
          <a:ext cx="3559968" cy="571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742951</xdr:colOff>
      <xdr:row>2</xdr:row>
      <xdr:rowOff>9525</xdr:rowOff>
    </xdr:from>
    <xdr:to>
      <xdr:col>4</xdr:col>
      <xdr:colOff>264319</xdr:colOff>
      <xdr:row>4</xdr:row>
      <xdr:rowOff>200025</xdr:rowOff>
    </xdr:to>
    <xdr:pic>
      <xdr:nvPicPr>
        <xdr:cNvPr id="3" name="Picture 2">
          <a:extLst>
            <a:ext uri="{FF2B5EF4-FFF2-40B4-BE49-F238E27FC236}">
              <a16:creationId xmlns:a16="http://schemas.microsoft.com/office/drawing/2014/main" id="{D0D89420-169E-43EE-BD73-579BCD40D1B4}"/>
            </a:ext>
          </a:extLst>
        </xdr:cNvPr>
        <xdr:cNvPicPr>
          <a:picLocks noChangeAspect="1"/>
        </xdr:cNvPicPr>
      </xdr:nvPicPr>
      <xdr:blipFill>
        <a:blip xmlns:r="http://schemas.openxmlformats.org/officeDocument/2006/relationships" r:embed="rId1"/>
        <a:stretch>
          <a:fillRect/>
        </a:stretch>
      </xdr:blipFill>
      <xdr:spPr>
        <a:xfrm>
          <a:off x="4381501" y="390525"/>
          <a:ext cx="3559968" cy="5715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hristine Zeng" id="{3F11024D-F034-4CCD-A8A4-0001145768EF}" userId="S::czeng@thinktank.net.au::f2c38188-7bd6-4104-8b74-9a09a34b94e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95" dT="2025-07-28T00:46:00.25" personId="{3F11024D-F034-4CCD-A8A4-0001145768EF}" id="{7AEF61BB-A0DE-4876-B417-C95E25C29A08}">
    <text>Definition is fee where frequency is monthly based on WBC key fact sheet</text>
  </threadedComment>
  <threadedComment ref="K95" dT="2025-07-28T00:52:33.87" personId="{3F11024D-F034-4CCD-A8A4-0001145768EF}" id="{F1F822F0-257B-4E60-8981-04D2389E73CE}">
    <text>Upfront fee not capitalised based on WBC and CBA key fact sheet; for IO loans, loan amortise based on full loan term not deducting IO period for WBC key fact sheet. ANZ and CBA does not provide IO option, provide PI key fact sheet where IO selected</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www.moneysmart.gov.au/" TargetMode="External"/><Relationship Id="rId2" Type="http://schemas.openxmlformats.org/officeDocument/2006/relationships/hyperlink" Target="http://www.moneysmart.gov.au/" TargetMode="External"/><Relationship Id="rId1" Type="http://schemas.openxmlformats.org/officeDocument/2006/relationships/hyperlink" Target="http://www.thinktank.net.au/"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www.thinktank.net.au/"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moneysmart.gov.au/" TargetMode="External"/><Relationship Id="rId2" Type="http://schemas.openxmlformats.org/officeDocument/2006/relationships/hyperlink" Target="http://www.moneysmart.gov.au/" TargetMode="External"/><Relationship Id="rId1" Type="http://schemas.openxmlformats.org/officeDocument/2006/relationships/hyperlink" Target="http://www.thinktank.net.au/" TargetMode="External"/><Relationship Id="rId5" Type="http://schemas.openxmlformats.org/officeDocument/2006/relationships/drawing" Target="../drawings/drawing3.xml"/><Relationship Id="rId4" Type="http://schemas.openxmlformats.org/officeDocument/2006/relationships/hyperlink" Target="http://www.thinktank.net.au/"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99F64-6ED5-4252-86BF-BF8D2F93C941}">
  <sheetPr codeName="Sheet1">
    <tabColor rgb="FF1A2744"/>
  </sheetPr>
  <dimension ref="A1:EN369"/>
  <sheetViews>
    <sheetView showGridLines="0" tabSelected="1" zoomScaleNormal="100" workbookViewId="0">
      <pane ySplit="2" topLeftCell="A3" activePane="bottomLeft" state="frozen"/>
      <selection pane="bottomLeft" activeCell="B4" sqref="B4"/>
    </sheetView>
  </sheetViews>
  <sheetFormatPr defaultRowHeight="15" x14ac:dyDescent="0.25"/>
  <cols>
    <col min="1" max="1" width="47.5703125" style="1" customWidth="1"/>
    <col min="2" max="2" width="34.140625" style="1" bestFit="1" customWidth="1"/>
    <col min="3" max="4" width="22.85546875" style="15" customWidth="1"/>
    <col min="5" max="5" width="38.7109375" style="15" customWidth="1"/>
    <col min="6" max="6" width="18.85546875" style="15" customWidth="1"/>
    <col min="7" max="7" width="18.28515625" style="15" customWidth="1"/>
    <col min="8" max="8" width="13.42578125" style="15" customWidth="1"/>
    <col min="9" max="9" width="19.5703125" style="15" customWidth="1"/>
    <col min="10" max="10" width="15" style="1" customWidth="1"/>
    <col min="11" max="11" width="33" style="1" customWidth="1"/>
    <col min="12" max="12" width="31" style="1" customWidth="1"/>
    <col min="13" max="13" width="30.140625" style="1" customWidth="1"/>
    <col min="14" max="19" width="28" style="1" customWidth="1"/>
    <col min="20" max="20" width="15.85546875" style="6" hidden="1" customWidth="1"/>
    <col min="21" max="21" width="9.140625" style="6" hidden="1" customWidth="1"/>
    <col min="22" max="22" width="12.42578125" style="6" hidden="1" customWidth="1"/>
    <col min="23" max="23" width="9.140625" style="6" hidden="1" customWidth="1"/>
    <col min="24" max="25" width="10" style="6" hidden="1" customWidth="1"/>
    <col min="26" max="26" width="10" style="5" hidden="1" customWidth="1"/>
    <col min="27" max="27" width="10.28515625" style="5" hidden="1" customWidth="1"/>
    <col min="28" max="28" width="25.85546875" style="5" hidden="1" customWidth="1"/>
    <col min="29" max="30" width="23" style="29" hidden="1" customWidth="1"/>
    <col min="31" max="31" width="17.28515625" style="5" hidden="1" customWidth="1"/>
    <col min="32" max="32" width="12.5703125" style="5" hidden="1" customWidth="1"/>
    <col min="33" max="33" width="12.5703125" style="6" hidden="1" customWidth="1"/>
    <col min="34" max="34" width="16.140625" style="6" hidden="1" customWidth="1"/>
    <col min="35" max="35" width="9.140625" style="6" hidden="1" customWidth="1"/>
    <col min="36" max="36" width="12.42578125" style="6" hidden="1" customWidth="1"/>
    <col min="37" max="37" width="8" style="6" hidden="1" customWidth="1"/>
    <col min="38" max="39" width="10" style="6" hidden="1" customWidth="1"/>
    <col min="40" max="40" width="11.42578125" style="26" hidden="1" customWidth="1"/>
    <col min="41" max="41" width="11.140625" style="26" hidden="1" customWidth="1"/>
    <col min="42" max="42" width="26.85546875" style="26" hidden="1" customWidth="1"/>
    <col min="43" max="44" width="23.42578125" style="26" hidden="1" customWidth="1"/>
    <col min="45" max="45" width="17.42578125" style="26" hidden="1" customWidth="1"/>
    <col min="46" max="46" width="10" style="26" hidden="1" customWidth="1"/>
    <col min="47" max="47" width="10" style="6" hidden="1" customWidth="1"/>
    <col min="48" max="48" width="15.5703125" style="6" hidden="1" customWidth="1"/>
    <col min="49" max="49" width="10" style="6" hidden="1" customWidth="1"/>
    <col min="50" max="50" width="12.28515625" style="22" hidden="1" customWidth="1"/>
    <col min="51" max="52" width="10" style="6" hidden="1" customWidth="1"/>
    <col min="53" max="53" width="12" style="22" hidden="1" customWidth="1"/>
    <col min="54" max="54" width="11.42578125" style="40" hidden="1" customWidth="1"/>
    <col min="55" max="55" width="11.140625" style="40" hidden="1" customWidth="1"/>
    <col min="56" max="56" width="26.85546875" style="40" hidden="1" customWidth="1"/>
    <col min="57" max="58" width="23.42578125" style="40" hidden="1" customWidth="1"/>
    <col min="59" max="60" width="17.42578125" style="40" hidden="1" customWidth="1"/>
    <col min="61" max="61" width="17.42578125" style="22" hidden="1" customWidth="1"/>
    <col min="62" max="62" width="16.140625" style="22" hidden="1" customWidth="1"/>
    <col min="63" max="66" width="12" style="22" hidden="1" customWidth="1"/>
    <col min="67" max="67" width="12" style="1" hidden="1" customWidth="1"/>
    <col min="68" max="68" width="11.42578125" style="25" hidden="1" customWidth="1"/>
    <col min="69" max="69" width="11.140625" style="25" hidden="1" customWidth="1"/>
    <col min="70" max="70" width="26.85546875" style="25" hidden="1" customWidth="1"/>
    <col min="71" max="72" width="23.42578125" style="25" hidden="1" customWidth="1"/>
    <col min="73" max="74" width="17.42578125" style="25" hidden="1" customWidth="1"/>
    <col min="75" max="75" width="6.85546875" style="1" hidden="1" customWidth="1"/>
    <col min="76" max="76" width="12.42578125" style="1" hidden="1" customWidth="1"/>
    <col min="77" max="77" width="9.140625" style="6" hidden="1" customWidth="1"/>
    <col min="78" max="79" width="9.140625" style="1" hidden="1" customWidth="1"/>
    <col min="80" max="81" width="9.5703125" style="1" hidden="1" customWidth="1"/>
    <col min="82" max="82" width="11.42578125" style="45" hidden="1" customWidth="1"/>
    <col min="83" max="83" width="11.140625" style="45" hidden="1" customWidth="1"/>
    <col min="84" max="84" width="26.85546875" style="45" hidden="1" customWidth="1"/>
    <col min="85" max="86" width="23.42578125" style="45" hidden="1" customWidth="1"/>
    <col min="87" max="88" width="17.42578125" style="45" hidden="1" customWidth="1"/>
    <col min="89" max="89" width="9.140625" style="1" hidden="1" customWidth="1"/>
    <col min="90" max="90" width="11.5703125" style="1" hidden="1" customWidth="1"/>
    <col min="91" max="91" width="9.140625" style="6" hidden="1" customWidth="1"/>
    <col min="92" max="93" width="9.140625" style="1" hidden="1" customWidth="1"/>
    <col min="94" max="95" width="9.5703125" style="1" hidden="1" customWidth="1"/>
    <col min="96" max="100" width="9.5703125" style="45" hidden="1" customWidth="1"/>
    <col min="101" max="101" width="17.28515625" style="45" hidden="1" customWidth="1"/>
    <col min="102" max="102" width="14.7109375" style="45" hidden="1" customWidth="1"/>
    <col min="103" max="103" width="9.140625" style="1" hidden="1" customWidth="1"/>
    <col min="104" max="104" width="12" style="1" hidden="1" customWidth="1"/>
    <col min="105" max="105" width="9.140625" style="6" hidden="1" customWidth="1"/>
    <col min="106" max="106" width="10.85546875" style="1" hidden="1" customWidth="1"/>
    <col min="107" max="107" width="9.140625" style="1" hidden="1" customWidth="1"/>
    <col min="108" max="108" width="9.5703125" style="1" hidden="1" customWidth="1"/>
    <col min="109" max="109" width="10" style="1" hidden="1" customWidth="1"/>
    <col min="110" max="110" width="10.7109375" style="45" hidden="1" customWidth="1"/>
    <col min="111" max="111" width="10.28515625" style="45" hidden="1" customWidth="1"/>
    <col min="112" max="112" width="25.85546875" style="45" hidden="1" customWidth="1"/>
    <col min="113" max="113" width="23" style="45" hidden="1" customWidth="1"/>
    <col min="114" max="114" width="15.7109375" style="45" hidden="1" customWidth="1"/>
    <col min="115" max="116" width="17.28515625" style="45" hidden="1" customWidth="1"/>
    <col min="117" max="117" width="9.140625" style="1" hidden="1" customWidth="1"/>
    <col min="118" max="118" width="12" style="1" hidden="1" customWidth="1"/>
    <col min="119" max="119" width="9.140625" style="6" hidden="1" customWidth="1"/>
    <col min="120" max="121" width="9.140625" style="1" hidden="1" customWidth="1"/>
    <col min="122" max="122" width="9.5703125" style="1" hidden="1" customWidth="1"/>
    <col min="123" max="123" width="10" style="1" hidden="1" customWidth="1"/>
    <col min="124" max="124" width="10.7109375" style="45" hidden="1" customWidth="1"/>
    <col min="125" max="125" width="10.28515625" style="45" hidden="1" customWidth="1"/>
    <col min="126" max="126" width="25.85546875" style="45" hidden="1" customWidth="1"/>
    <col min="127" max="128" width="23" style="45" hidden="1" customWidth="1"/>
    <col min="129" max="129" width="10" style="45" hidden="1" customWidth="1"/>
    <col min="130" max="130" width="14.7109375" style="45" hidden="1" customWidth="1"/>
    <col min="131" max="131" width="9.140625" style="1" hidden="1" customWidth="1"/>
    <col min="132" max="132" width="20.42578125" style="1" hidden="1" customWidth="1"/>
    <col min="133" max="133" width="9.140625" style="6" hidden="1" customWidth="1"/>
    <col min="134" max="134" width="10.5703125" style="47" hidden="1" customWidth="1"/>
    <col min="135" max="135" width="9.140625" style="1" hidden="1" customWidth="1"/>
    <col min="136" max="136" width="9.5703125" style="1" hidden="1" customWidth="1"/>
    <col min="137" max="137" width="11.140625" style="1" hidden="1" customWidth="1"/>
    <col min="138" max="139" width="9.140625" style="45" hidden="1" customWidth="1"/>
    <col min="140" max="140" width="25.85546875" style="45" hidden="1" customWidth="1"/>
    <col min="141" max="141" width="23" style="45" hidden="1" customWidth="1"/>
    <col min="142" max="142" width="15.7109375" style="45" hidden="1" customWidth="1"/>
    <col min="143" max="143" width="17.28515625" style="45" hidden="1" customWidth="1"/>
    <col min="144" max="144" width="14.7109375" style="45" hidden="1" customWidth="1"/>
    <col min="145" max="146" width="9.140625" style="1" customWidth="1"/>
    <col min="147" max="16384" width="9.140625" style="1"/>
  </cols>
  <sheetData>
    <row r="1" spans="1:144" ht="45" customHeight="1" x14ac:dyDescent="0.25">
      <c r="A1" s="213" t="s">
        <v>198</v>
      </c>
      <c r="B1" s="214"/>
      <c r="C1" s="214"/>
      <c r="D1" s="214"/>
    </row>
    <row r="2" spans="1:144" ht="21.95" customHeight="1" x14ac:dyDescent="0.25">
      <c r="A2" s="215" t="s">
        <v>190</v>
      </c>
      <c r="B2" s="216"/>
      <c r="C2" s="216"/>
      <c r="D2" s="216"/>
    </row>
    <row r="3" spans="1:144" ht="24.95" customHeight="1" x14ac:dyDescent="0.25">
      <c r="A3" s="210" t="s">
        <v>191</v>
      </c>
      <c r="B3" s="211"/>
      <c r="C3" s="211"/>
      <c r="D3" s="211"/>
      <c r="E3" s="208"/>
      <c r="T3" s="5" t="s">
        <v>37</v>
      </c>
      <c r="U3" s="5" t="s">
        <v>13</v>
      </c>
      <c r="V3" s="5" t="s">
        <v>55</v>
      </c>
      <c r="W3" s="5" t="s">
        <v>15</v>
      </c>
      <c r="X3" s="5" t="s">
        <v>17</v>
      </c>
      <c r="Y3" s="5" t="s">
        <v>54</v>
      </c>
      <c r="Z3" s="27" t="s">
        <v>61</v>
      </c>
      <c r="AA3" s="27" t="s">
        <v>0</v>
      </c>
      <c r="AB3" s="27" t="s">
        <v>57</v>
      </c>
      <c r="AC3" s="36" t="s">
        <v>141</v>
      </c>
      <c r="AD3" s="36" t="s">
        <v>67</v>
      </c>
      <c r="AE3" s="27" t="s">
        <v>58</v>
      </c>
      <c r="AF3" s="27" t="s">
        <v>140</v>
      </c>
      <c r="AH3" s="7" t="s">
        <v>36</v>
      </c>
      <c r="AI3" s="7" t="s">
        <v>13</v>
      </c>
      <c r="AJ3" s="7" t="s">
        <v>14</v>
      </c>
      <c r="AK3" s="7" t="s">
        <v>15</v>
      </c>
      <c r="AL3" s="7" t="s">
        <v>17</v>
      </c>
      <c r="AM3" s="7" t="s">
        <v>16</v>
      </c>
      <c r="AN3" s="31" t="s">
        <v>61</v>
      </c>
      <c r="AO3" s="31" t="s">
        <v>0</v>
      </c>
      <c r="AP3" s="31" t="s">
        <v>57</v>
      </c>
      <c r="AQ3" s="105" t="s">
        <v>141</v>
      </c>
      <c r="AR3" s="31" t="s">
        <v>67</v>
      </c>
      <c r="AS3" s="31" t="s">
        <v>58</v>
      </c>
      <c r="AT3" s="31" t="s">
        <v>140</v>
      </c>
      <c r="AU3" s="39"/>
      <c r="AV3" s="5" t="s">
        <v>39</v>
      </c>
      <c r="AW3" s="5" t="s">
        <v>13</v>
      </c>
      <c r="AX3" s="21" t="s">
        <v>40</v>
      </c>
      <c r="AY3" s="5" t="s">
        <v>15</v>
      </c>
      <c r="AZ3" s="5" t="s">
        <v>17</v>
      </c>
      <c r="BA3" s="21" t="s">
        <v>16</v>
      </c>
      <c r="BB3" s="31" t="s">
        <v>61</v>
      </c>
      <c r="BC3" s="31" t="s">
        <v>0</v>
      </c>
      <c r="BD3" s="31" t="s">
        <v>57</v>
      </c>
      <c r="BE3" s="105" t="s">
        <v>141</v>
      </c>
      <c r="BF3" s="31" t="s">
        <v>67</v>
      </c>
      <c r="BG3" s="31" t="s">
        <v>58</v>
      </c>
      <c r="BH3" s="31" t="s">
        <v>140</v>
      </c>
      <c r="BI3" s="39"/>
      <c r="BJ3" s="7" t="s">
        <v>41</v>
      </c>
      <c r="BK3" s="7" t="s">
        <v>13</v>
      </c>
      <c r="BL3" s="7" t="s">
        <v>40</v>
      </c>
      <c r="BM3" s="7" t="s">
        <v>15</v>
      </c>
      <c r="BN3" s="7" t="s">
        <v>17</v>
      </c>
      <c r="BO3" s="7" t="s">
        <v>16</v>
      </c>
      <c r="BP3" s="31" t="s">
        <v>61</v>
      </c>
      <c r="BQ3" s="31" t="s">
        <v>0</v>
      </c>
      <c r="BR3" s="31" t="s">
        <v>57</v>
      </c>
      <c r="BS3" s="105" t="s">
        <v>141</v>
      </c>
      <c r="BT3" s="31" t="s">
        <v>67</v>
      </c>
      <c r="BU3" s="31" t="s">
        <v>58</v>
      </c>
      <c r="BV3" s="31" t="s">
        <v>140</v>
      </c>
      <c r="BW3" s="22"/>
      <c r="BX3" s="10" t="s">
        <v>35</v>
      </c>
      <c r="BY3" s="10" t="s">
        <v>13</v>
      </c>
      <c r="BZ3" s="10" t="s">
        <v>14</v>
      </c>
      <c r="CA3" s="10" t="s">
        <v>15</v>
      </c>
      <c r="CB3" s="10" t="s">
        <v>17</v>
      </c>
      <c r="CC3" s="10" t="s">
        <v>16</v>
      </c>
      <c r="CD3" s="41" t="s">
        <v>61</v>
      </c>
      <c r="CE3" s="41" t="s">
        <v>0</v>
      </c>
      <c r="CF3" s="41" t="s">
        <v>57</v>
      </c>
      <c r="CG3" s="107" t="s">
        <v>141</v>
      </c>
      <c r="CH3" s="41" t="s">
        <v>67</v>
      </c>
      <c r="CI3" s="41" t="s">
        <v>58</v>
      </c>
      <c r="CJ3" s="41" t="s">
        <v>140</v>
      </c>
      <c r="CL3" s="11" t="s">
        <v>38</v>
      </c>
      <c r="CM3" s="11" t="s">
        <v>13</v>
      </c>
      <c r="CN3" s="11" t="s">
        <v>14</v>
      </c>
      <c r="CO3" s="11" t="s">
        <v>15</v>
      </c>
      <c r="CP3" s="11" t="s">
        <v>17</v>
      </c>
      <c r="CQ3" s="11" t="s">
        <v>16</v>
      </c>
      <c r="CR3" s="41" t="s">
        <v>61</v>
      </c>
      <c r="CS3" s="41" t="s">
        <v>0</v>
      </c>
      <c r="CT3" s="41" t="s">
        <v>57</v>
      </c>
      <c r="CU3" s="107" t="s">
        <v>141</v>
      </c>
      <c r="CV3" s="41" t="s">
        <v>67</v>
      </c>
      <c r="CW3" s="41" t="s">
        <v>58</v>
      </c>
      <c r="CX3" s="41" t="s">
        <v>140</v>
      </c>
      <c r="CY3" s="39"/>
      <c r="CZ3" s="10" t="s">
        <v>42</v>
      </c>
      <c r="DA3" s="10" t="s">
        <v>13</v>
      </c>
      <c r="DB3" s="10" t="s">
        <v>40</v>
      </c>
      <c r="DC3" s="10" t="s">
        <v>15</v>
      </c>
      <c r="DD3" s="10" t="s">
        <v>17</v>
      </c>
      <c r="DE3" s="10" t="s">
        <v>16</v>
      </c>
      <c r="DF3" s="41" t="s">
        <v>61</v>
      </c>
      <c r="DG3" s="41" t="s">
        <v>0</v>
      </c>
      <c r="DH3" s="41" t="s">
        <v>57</v>
      </c>
      <c r="DI3" s="107" t="s">
        <v>141</v>
      </c>
      <c r="DJ3" s="41" t="s">
        <v>67</v>
      </c>
      <c r="DK3" s="41" t="s">
        <v>58</v>
      </c>
      <c r="DL3" s="41" t="s">
        <v>140</v>
      </c>
      <c r="DM3" s="39"/>
      <c r="DN3" s="11" t="s">
        <v>43</v>
      </c>
      <c r="DO3" s="11" t="s">
        <v>13</v>
      </c>
      <c r="DP3" s="11" t="s">
        <v>40</v>
      </c>
      <c r="DQ3" s="11" t="s">
        <v>15</v>
      </c>
      <c r="DR3" s="11" t="s">
        <v>17</v>
      </c>
      <c r="DS3" s="11" t="s">
        <v>16</v>
      </c>
      <c r="DT3" s="41" t="s">
        <v>61</v>
      </c>
      <c r="DU3" s="41" t="s">
        <v>0</v>
      </c>
      <c r="DV3" s="41" t="s">
        <v>57</v>
      </c>
      <c r="DW3" s="107" t="s">
        <v>141</v>
      </c>
      <c r="DX3" s="41" t="s">
        <v>67</v>
      </c>
      <c r="DY3" s="41" t="s">
        <v>58</v>
      </c>
      <c r="DZ3" s="41" t="s">
        <v>140</v>
      </c>
      <c r="EB3" s="25" t="s">
        <v>44</v>
      </c>
      <c r="EC3" s="26" t="s">
        <v>13</v>
      </c>
      <c r="ED3" s="46" t="s">
        <v>40</v>
      </c>
      <c r="EE3" s="25" t="s">
        <v>15</v>
      </c>
      <c r="EF3" s="25" t="s">
        <v>17</v>
      </c>
      <c r="EG3" s="25" t="s">
        <v>16</v>
      </c>
      <c r="EH3" s="41" t="s">
        <v>61</v>
      </c>
      <c r="EI3" s="41" t="s">
        <v>0</v>
      </c>
      <c r="EJ3" s="41" t="s">
        <v>57</v>
      </c>
      <c r="EK3" s="107" t="s">
        <v>141</v>
      </c>
      <c r="EL3" s="41" t="s">
        <v>67</v>
      </c>
      <c r="EM3" s="41" t="s">
        <v>58</v>
      </c>
      <c r="EN3" s="41" t="s">
        <v>140</v>
      </c>
    </row>
    <row r="4" spans="1:144" ht="21.95" customHeight="1" x14ac:dyDescent="0.25">
      <c r="A4" s="158" t="s">
        <v>59</v>
      </c>
      <c r="B4" s="169"/>
      <c r="C4" s="174"/>
      <c r="D4" s="175"/>
      <c r="U4" s="6">
        <v>0</v>
      </c>
      <c r="V4" s="6">
        <v>0</v>
      </c>
      <c r="W4" s="8">
        <f>B30+B31+B32</f>
        <v>1595.0000000000002</v>
      </c>
      <c r="X4" s="8">
        <v>-150000</v>
      </c>
      <c r="Y4" s="8">
        <f>V4+W4+X4</f>
        <v>-148405</v>
      </c>
      <c r="Z4" s="30" t="str">
        <f>IF(U4&lt;=$B$8*12,IF(AND($B$4="Fixed Rate",OR($B$11="Principal and Interest",$B$11="Interest Only"),U4&lt;=$B$7*12),"N",IF(AND($B$4="Fixed Rate",OR($B$11="Principal and Interest",$B$11="Interest Only"),U4&gt;$B$7*12),"Y",IF(AND($B$4="Variable Rate",$B$11="Principal and Interest"),"N",IF(AND($B$4="Variable Rate",$B$11="Interest Only",U4&lt;=$B$53),"N","Y")))),"NA")</f>
        <v>Y</v>
      </c>
      <c r="AA4" s="28" t="str" cm="1">
        <f t="array" ref="AA4">IFERROR(_xlfn.XLOOKUP($B$4&amp;$B$11&amp;Z4,$A$69:$A$91&amp;$B$69:$B$91&amp;$C$69:$C$91,$D$69:$D$91),"")</f>
        <v/>
      </c>
      <c r="AB4" s="29">
        <f>$B$5</f>
        <v>0</v>
      </c>
      <c r="AC4" s="29">
        <v>0</v>
      </c>
      <c r="AD4" s="29">
        <f>IF(U4=0,$B$30+$B$31+$B$32,IF(U4=$B$8*12,$B$33,0))</f>
        <v>1595.0000000000002</v>
      </c>
      <c r="AE4" s="30">
        <f>IF(U4=0,AC4+AD4-AB4,IF(U4&gt;$B$8*12,"",AC4+AD4))</f>
        <v>1595.0000000000002</v>
      </c>
      <c r="AF4" s="30">
        <f>SUM(AD:AD)+SUM(AC:AC)</f>
        <v>1595.0000000000002</v>
      </c>
      <c r="AG4" s="8"/>
      <c r="AI4" s="6">
        <v>0</v>
      </c>
      <c r="AJ4" s="6">
        <v>0</v>
      </c>
      <c r="AK4" s="8">
        <f>C32+C30+C31</f>
        <v>2000</v>
      </c>
      <c r="AL4" s="8">
        <v>-150000</v>
      </c>
      <c r="AM4" s="8">
        <f>AJ4+AK4+AL4</f>
        <v>-148000</v>
      </c>
      <c r="AN4" s="32" t="str">
        <f>IF(AI4&lt;=$B$8*12,IF(AND($B$4="Fixed Rate",OR($B$11="Principal and Interest",$B$11="Interest Only"),AI4&lt;=$B$7*12),"N",IF(AND($B$4="Fixed Rate",OR($B$11="Principal and Interest",$B$11="Interest Only"),AI4&gt;$B$7*12),"Y",IF(AND($B$4="Variable Rate",$B$11="Principal and Interest"),"N",IF(AND($B$4="Variable Rate",$B$11="Interest Only",AI4&lt;=$B$53),"N","Y")))),"NA")</f>
        <v>Y</v>
      </c>
      <c r="AO4" s="33" t="str" cm="1">
        <f t="array" ref="AO4">IFERROR(_xlfn.XLOOKUP($B$4&amp;$B$11&amp;AN4,$A$69:$A$91&amp;$B$69:$B$91&amp;$C$69:$C$91,$D$69:$D$91),"")</f>
        <v/>
      </c>
      <c r="AP4" s="37">
        <f>$B$5</f>
        <v>0</v>
      </c>
      <c r="AQ4" s="38"/>
      <c r="AR4" s="37">
        <f>IF(AI4=0,$C$32+$C$30+$C$31,IF(AI4=$B$8*12,$C$33,0))</f>
        <v>2000</v>
      </c>
      <c r="AS4" s="32">
        <f>IF(AI4=0,AQ4+AR4-AP4,IF(AI4&gt;$B$8*12,"",AQ4+AR4))</f>
        <v>2000</v>
      </c>
      <c r="AT4" s="32">
        <f>SUM(AR:AR)+SUM(AQ:AQ)</f>
        <v>2000</v>
      </c>
      <c r="AU4" s="8"/>
      <c r="AV4" s="8"/>
      <c r="AW4" s="19">
        <f>AI4</f>
        <v>0</v>
      </c>
      <c r="AX4" s="22">
        <v>0</v>
      </c>
      <c r="AY4" s="8">
        <f>B30+B31+B32</f>
        <v>1595.0000000000002</v>
      </c>
      <c r="AZ4" s="8">
        <v>-150000</v>
      </c>
      <c r="BA4" s="22">
        <f>AX4+AY4+AZ4</f>
        <v>-148405</v>
      </c>
      <c r="BB4" s="32" t="str">
        <f>IF(AW4&lt;=$B$8*12,IF(AND($B$4="Fixed Rate",OR($B$11="Principal and Interest",$B$11="Interest Only"),AW4&lt;=$B$7*12),"N",IF(AND($B$4="Fixed Rate",OR($B$11="Principal and Interest",$B$11="Interest Only"),AW4&gt;$B$7*12),"Y",IF(AND($B$4="Variable Rate",$B$11="Principal and Interest"),"N",IF(AND($B$4="Variable Rate",$B$11="Interest Only",AW4&lt;=$B$53),"N","Y")))),"NA")</f>
        <v>Y</v>
      </c>
      <c r="BC4" s="33" t="str" cm="1">
        <f t="array" ref="BC4">IFERROR(_xlfn.XLOOKUP($B$4&amp;$B$11&amp;BB4,$A$69:$A$91&amp;$B$69:$B$91&amp;$C$69:$C$91,$D$69:$D$91),"")</f>
        <v/>
      </c>
      <c r="BD4" s="37">
        <f>B5</f>
        <v>0</v>
      </c>
      <c r="BF4" s="37">
        <f>IF(AW4=0,$B$30+$B$31+$B$32,IF(AW4=$B$8*12,$B$33,0))</f>
        <v>1595.0000000000002</v>
      </c>
      <c r="BG4" s="32">
        <f>IF(AW4=0,BE4+BF4-BD4,IF(AW4&gt;$B$8*12,"",BE4+BF4))</f>
        <v>1595.0000000000002</v>
      </c>
      <c r="BH4" s="32">
        <f>SUM(BF:BF)+SUM(BE:BE)</f>
        <v>1595.0000000000002</v>
      </c>
      <c r="BI4" s="8"/>
      <c r="BK4" s="19">
        <f>AV4</f>
        <v>0</v>
      </c>
      <c r="BL4" s="22">
        <v>0</v>
      </c>
      <c r="BM4" s="22">
        <f>C32+C30+C31</f>
        <v>2000</v>
      </c>
      <c r="BN4" s="8">
        <v>-150000</v>
      </c>
      <c r="BO4" s="22">
        <f>BL4+BM4+BN4</f>
        <v>-148000</v>
      </c>
      <c r="BP4" s="32" t="str">
        <f>IF(BK4&lt;=$B$8*12,IF(AND($B$4="Fixed Rate",OR($B$11="Principal and Interest",$B$11="Interest Only"),BK4&lt;=$B$7*12),"N",IF(AND($B$4="Fixed Rate",OR($B$11="Principal and Interest",$B$11="Interest Only"),BK4&gt;$B$7*12),"Y",IF(AND($B$4="Variable Rate",$B$11="Principal and Interest"),"N",IF(AND($B$4="Variable Rate",$B$11="Interest Only",BK4&lt;=$B$53),"N","Y")))),"NA")</f>
        <v>Y</v>
      </c>
      <c r="BQ4" s="33" t="str" cm="1">
        <f t="array" ref="BQ4">IFERROR(_xlfn.XLOOKUP($B$4&amp;$B$11&amp;BP4,$A$69:$A$91&amp;$B$69:$B$91&amp;$C$69:$C$91,$D$69:$D$91),"")</f>
        <v/>
      </c>
      <c r="BR4" s="37">
        <f>$B$5</f>
        <v>0</v>
      </c>
      <c r="BS4" s="40"/>
      <c r="BT4" s="37">
        <f>IF(BK4=0,$C$32+$C$30+$C$31,IF(BK4=$B$8*12,$C$33,0))</f>
        <v>2000</v>
      </c>
      <c r="BU4" s="32">
        <f>IF(BK4=0,BS4+BT4-BR4,IF(BK4&gt;$B$8*12,"",BS4+BT4))</f>
        <v>2000</v>
      </c>
      <c r="BV4" s="32">
        <f>SUM(BT:BT)+SUM(BS:BS)</f>
        <v>2000</v>
      </c>
      <c r="BX4" s="6"/>
      <c r="BY4" s="6">
        <v>0</v>
      </c>
      <c r="BZ4" s="6">
        <v>0</v>
      </c>
      <c r="CA4" s="8">
        <f>B39+B41</f>
        <v>890</v>
      </c>
      <c r="CB4" s="8">
        <v>-150000</v>
      </c>
      <c r="CC4" s="8">
        <f>BZ4+CA4+CB4</f>
        <v>-149110</v>
      </c>
      <c r="CD4" s="42" t="str">
        <f>IF(BY4&lt;=$B$8*12,IF(AND($B$4="Fixed Rate",OR($B$11="Principal and Interest",$B$11="Interest Only"),BY4&lt;=$B$7*12),"N",IF(AND($B$4="Fixed Rate",OR($B$11="Principal and Interest",$B$11="Interest Only"),BY4&gt;$B$7*12),"Y",IF(AND($B$4="Variable Rate",$B$11="Principal and Interest"),"N",IF(AND($B$4="Variable Rate",$B$11="Interest Only",BY4&lt;=$B$53),"N","Y")))),"NA")</f>
        <v>Y</v>
      </c>
      <c r="CE4" s="43" t="str" cm="1">
        <f t="array" ref="CE4">IFERROR(_xlfn.XLOOKUP($B$4&amp;$B$11&amp;CD4,$A$69:$A$91&amp;$B$69:$B$91&amp;$C$69:$C$91,$D$69:$D$91),"")</f>
        <v/>
      </c>
      <c r="CF4" s="44">
        <f>$B$5</f>
        <v>0</v>
      </c>
      <c r="CG4" s="42"/>
      <c r="CH4" s="44">
        <f>IF(BY4=0,$B$39+$B$41,IF(BY4=$B$8*12,$B$40,IF(MOD(BY4,12)=0,$B$41,0)))</f>
        <v>890</v>
      </c>
      <c r="CI4" s="42">
        <f>IF(BY4=0,CG4+CH4-CF4,IF(BY4&gt;$B$8*12,"",CG4+CH4))</f>
        <v>890</v>
      </c>
      <c r="CJ4" s="42">
        <f>SUM(CH:CH)+SUM(CG:CG)</f>
        <v>12740</v>
      </c>
      <c r="CL4" s="6"/>
      <c r="CM4" s="6">
        <v>0</v>
      </c>
      <c r="CN4" s="6">
        <v>0</v>
      </c>
      <c r="CO4" s="8">
        <f>C39+C37+C38</f>
        <v>2000</v>
      </c>
      <c r="CP4" s="8">
        <v>-150000</v>
      </c>
      <c r="CQ4" s="8">
        <f>CN4+CO4+CP4</f>
        <v>-148000</v>
      </c>
      <c r="CR4" s="42" t="str">
        <f>IF(CM4&lt;=$B$8*12,IF(AND($B$4="Fixed Rate",OR($B$11="Principal and Interest",$B$11="Interest Only"),CM4&lt;=$B$7*12),"N",IF(AND($B$4="Fixed Rate",OR($B$11="Principal and Interest",$B$11="Interest Only"),CM4&gt;$B$7*12),"Y",IF(AND($B$4="Variable Rate",$B$11="Principal and Interest"),"N",IF(AND($B$4="Variable Rate",$B$11="Interest Only",CM4&lt;=$B$53),"N","Y")))),"NA")</f>
        <v>Y</v>
      </c>
      <c r="CS4" s="43" t="str" cm="1">
        <f t="array" ref="CS4">IFERROR(_xlfn.XLOOKUP($B$4&amp;$B$11&amp;CR4,$A$69:$A$91&amp;$B$69:$B$91&amp;$C$69:$C$91,$D$69:$D$91),"")</f>
        <v/>
      </c>
      <c r="CT4" s="44">
        <f>$B$5</f>
        <v>0</v>
      </c>
      <c r="CU4" s="42"/>
      <c r="CV4" s="44">
        <f>IF(CM4=0,$C$39+$C$37+$C$38,IF(CM4=$B$8*12,$C$40,0))</f>
        <v>2000</v>
      </c>
      <c r="CW4" s="42">
        <f>IF(CM4=0,CU4+CV4-CT4,IF(CM4&gt;$B$8*12,"",CU4+CV4))</f>
        <v>2000</v>
      </c>
      <c r="CX4" s="42">
        <f>SUM(CV:CV)+SUM(CU:CU)</f>
        <v>2000</v>
      </c>
      <c r="DA4" s="6">
        <v>0</v>
      </c>
      <c r="DB4" s="6">
        <v>0</v>
      </c>
      <c r="DC4" s="8">
        <f>B39+B41</f>
        <v>890</v>
      </c>
      <c r="DD4" s="8">
        <v>-150000</v>
      </c>
      <c r="DE4" s="8">
        <f>DB4+DC4+DD4</f>
        <v>-149110</v>
      </c>
      <c r="DF4" s="42" t="str">
        <f>IF(DA4&lt;=$B$8*12,IF(AND($B$4="Fixed Rate",OR($B$11="Principal and Interest",$B$11="Interest Only"),DA4&lt;=$B$7*12),"N",IF(AND($B$4="Fixed Rate",OR($B$11="Principal and Interest",$B$11="Interest Only"),DA4&gt;$B$7*12),"Y",IF(AND($B$4="Variable Rate",$B$11="Principal and Interest"),"N",IF(AND($B$4="Variable Rate",$B$11="Interest Only",DA4&lt;=$B$53),"N","Y")))),"NA")</f>
        <v>Y</v>
      </c>
      <c r="DG4" s="43" t="str" cm="1">
        <f t="array" ref="DG4">IFERROR(_xlfn.XLOOKUP($B$4&amp;$B$11&amp;DF4,$A$69:$A$91&amp;$B$69:$B$91&amp;$C$69:$C$91,$D$69:$D$91),"")</f>
        <v/>
      </c>
      <c r="DH4" s="44">
        <f>$B$5</f>
        <v>0</v>
      </c>
      <c r="DI4" s="42"/>
      <c r="DJ4" s="44">
        <f>IF(DA4=0,$B$39+$B$41,IF(DA4=$B$8*12,$B$40,IF(MOD(DA4,12)=0,$B$41,0)))</f>
        <v>890</v>
      </c>
      <c r="DK4" s="42">
        <f>IF(DA4=0,DI4+DJ4-DH4,IF(DA4&gt;$B$8*12,"",DI4+DJ4))</f>
        <v>890</v>
      </c>
      <c r="DL4" s="42">
        <f>SUM(DJ:DJ)+SUM(DI:DI)</f>
        <v>12740</v>
      </c>
      <c r="DO4" s="6">
        <v>0</v>
      </c>
      <c r="DP4" s="1">
        <v>0</v>
      </c>
      <c r="DQ4" s="3">
        <f>C39+C37+C38</f>
        <v>2000</v>
      </c>
      <c r="DR4" s="8">
        <v>-150000</v>
      </c>
      <c r="DS4" s="8">
        <f>DP4+DQ4+DR4</f>
        <v>-148000</v>
      </c>
      <c r="DT4" s="42" t="str">
        <f>IF(DO4&lt;=$B$8*12,IF(AND($B$4="Fixed Rate",OR($B$11="Principal and Interest",$B$11="Interest Only"),DO4&lt;=$B$7*12),"N",IF(AND($B$4="Fixed Rate",OR($B$11="Principal and Interest",$B$11="Interest Only"),DO4&gt;$B$7*12),"Y",IF(AND($B$4="Variable Rate",$B$11="Principal and Interest"),"N",IF(AND($B$4="Variable Rate",$B$11="Interest Only",DO4&lt;=$B$53),"N","Y")))),"NA")</f>
        <v>Y</v>
      </c>
      <c r="DU4" s="43" t="str" cm="1">
        <f t="array" ref="DU4">IFERROR(_xlfn.XLOOKUP($B$4&amp;$B$11&amp;DT4,$A$69:$A$91&amp;$B$69:$B$91&amp;$C$69:$C$91,$D$69:$D$91),"")</f>
        <v/>
      </c>
      <c r="DV4" s="44">
        <f>$B$5</f>
        <v>0</v>
      </c>
      <c r="DW4" s="42"/>
      <c r="DX4" s="44">
        <f>IF(DO4=0,$C$39+$C$37+$C$38,IF(DO4=$B$8*12,$C$40,0))</f>
        <v>2000</v>
      </c>
      <c r="DY4" s="42">
        <f>IF(DO4=0,DW4+DX4-DV4,IF(DO4&gt;$B$8*12,"",DW4+DX4))</f>
        <v>2000</v>
      </c>
      <c r="DZ4" s="42">
        <f>SUM(DX:DX)+SUM(DW:DW)</f>
        <v>2000</v>
      </c>
      <c r="EC4" s="6">
        <v>0</v>
      </c>
      <c r="ED4" s="47">
        <v>0</v>
      </c>
      <c r="EE4" s="3">
        <f>D37+D39</f>
        <v>2500</v>
      </c>
      <c r="EF4" s="8">
        <v>-150000</v>
      </c>
      <c r="EG4" s="8">
        <f>ED4+EE4+EF4</f>
        <v>-147500</v>
      </c>
      <c r="EH4" s="45" t="s">
        <v>63</v>
      </c>
      <c r="EI4" s="108">
        <f>$B$6</f>
        <v>0</v>
      </c>
      <c r="EJ4" s="109">
        <f>IF(EC4&lt;=18,$B$5,(EJ3-(EK4-EI4*EJ3/12)))</f>
        <v>0</v>
      </c>
      <c r="EL4" s="44">
        <f>IF(EC4=0,$D$37+$D$39,IF(EC4=$B$8*12,$D$40,IF(AND(MOD(EC4,12)=0,EC4&gt;18),$B$41,0)))</f>
        <v>2500</v>
      </c>
      <c r="EM4" s="42">
        <f>IF(EC4=0,EK4+EL4-EJ4,IF(EC4&gt;$B$8*12,"",EK4+EL4))</f>
        <v>2500</v>
      </c>
      <c r="EN4" s="42">
        <f>SUM(EL:EL)+SUM(EK:EK)</f>
        <v>13955</v>
      </c>
    </row>
    <row r="5" spans="1:144" ht="21.95" customHeight="1" x14ac:dyDescent="0.25">
      <c r="A5" s="159" t="s">
        <v>23</v>
      </c>
      <c r="B5" s="209"/>
      <c r="C5" s="174"/>
      <c r="D5" s="175"/>
      <c r="U5" s="6">
        <v>1</v>
      </c>
      <c r="V5" s="9">
        <f>PMT($B$6/12,300,150000,0)*-1</f>
        <v>500</v>
      </c>
      <c r="Y5" s="8">
        <f t="shared" ref="Y5:Y40" si="0">V5+W5+X5</f>
        <v>500</v>
      </c>
      <c r="Z5" s="30" t="str">
        <f>IF(U5&lt;=$B$8*12,IF(AND($B$4="Fixed Rate",OR($B$11="Principal and Interest",$B$11="Interest Only"),U5&lt;=$B$7*12),"N",IF(AND($B$4="Fixed Rate",OR($B$11="Principal and Interest",$B$11="Interest Only"),U5&gt;$B$7*12),"Y",IF(AND($B$4="Variable Rate",$B$11="Principal and Interest"),"N",IF(AND($B$4="Variable Rate",$B$11="Interest Only",U5&lt;=$B$53),"N","Y")))),"NA")</f>
        <v>NA</v>
      </c>
      <c r="AA5" s="28" t="str" cm="1">
        <f t="array" ref="AA5">IFERROR(_xlfn.XLOOKUP($B$4&amp;$B$11&amp;Z5,$A$69:$A$91&amp;$B$69:$B$91&amp;$C$69:$C$91,$D$69:$D$91),"")</f>
        <v/>
      </c>
      <c r="AB5" s="30" t="str">
        <f>IFERROR(AB4-(AC5-AA5*AB4/12),"")</f>
        <v/>
      </c>
      <c r="AC5" s="29" t="str">
        <f>IFERROR(IF(Z5="N",PMT(AA5/12,$B$8*12,-$B$5,0),PMT(AA5/12,COUNTIF(Z:Z,"Y"),-($B$5+CUMPRINC($B$6/12,$B$8*12,$B$5,1,COUNTIF(Z:Z,"N")-1,0)),0)),"")</f>
        <v/>
      </c>
      <c r="AD5" s="29">
        <f>IF(U5=0,$B$30+$B$31+$B$32,IF(U5=$B$8*12,$B$33,0))</f>
        <v>0</v>
      </c>
      <c r="AE5" s="30" t="str">
        <f>IF(U5=0,AC5+AD5-AB5,IF(U5&gt;$B$8*12,"",AC5+AD5))</f>
        <v/>
      </c>
      <c r="AI5" s="6">
        <v>1</v>
      </c>
      <c r="AJ5" s="9">
        <f>PMT($B$6/12,300,150000,0)*-1</f>
        <v>500</v>
      </c>
      <c r="AM5" s="8">
        <f t="shared" ref="AM5:AM40" si="1">AJ5+AK5+AL5</f>
        <v>500</v>
      </c>
      <c r="AN5" s="32" t="str">
        <f>IF(AI5&lt;=$B$8*12,IF(AND($B$4="Fixed Rate",OR($B$11="Principal and Interest",$B$11="Interest Only"),AI5&lt;=$B$7*12),"N",IF(AND($B$4="Fixed Rate",OR($B$11="Principal and Interest",$B$11="Interest Only"),AI5&gt;$B$7*12),"Y",IF(AND($B$4="Variable Rate",$B$11="Principal and Interest"),"N",IF(AND($B$4="Variable Rate",$B$11="Interest Only",AI5&lt;=$B$53),"N","Y")))),"NA")</f>
        <v>NA</v>
      </c>
      <c r="AO5" s="33" t="str" cm="1">
        <f t="array" ref="AO5">IFERROR(_xlfn.XLOOKUP($B$4&amp;$B$11&amp;AN5,$A$69:$A$91&amp;$B$69:$B$91&amp;$C$69:$C$91,$D$69:$D$91),"")</f>
        <v/>
      </c>
      <c r="AP5" s="32" t="str">
        <f>IFERROR(AP4-(AQ5-AO5*AP4/12),"")</f>
        <v/>
      </c>
      <c r="AQ5" s="37" t="str">
        <f>IFERROR(IF(AN5="N",PMT(AO5/12,$B$8*12,-$B$5,0),PMT(AO5/12,COUNTIF(AN:AN,"Y"),-($B$5+CUMPRINC($B$6/12,$B$8*12,$B$5,1,COUNTIF(AN:AN,"N")-1,0)),0)),"")</f>
        <v/>
      </c>
      <c r="AR5" s="37">
        <f>IF(AI5=0,$C$32+$C$30+$C$31,IF(AI5=$B$8*12,$C$33,0))</f>
        <v>0</v>
      </c>
      <c r="AS5" s="32" t="str">
        <f>IF(AI5=0,AQ5+AR5-AP5,IF(AI5&gt;$B$8*12,"",AQ5+AR5))</f>
        <v/>
      </c>
      <c r="AT5" s="32"/>
      <c r="AU5" s="8"/>
      <c r="AV5" s="8"/>
      <c r="AW5" s="20">
        <f>AW4+1</f>
        <v>1</v>
      </c>
      <c r="AX5" s="22">
        <f>$AZ$4*$B$6/12*-1</f>
        <v>0</v>
      </c>
      <c r="AY5" s="8"/>
      <c r="AZ5" s="8"/>
      <c r="BA5" s="22">
        <f t="shared" ref="BA5:BA40" si="2">AX5+AY5+AZ5</f>
        <v>0</v>
      </c>
      <c r="BB5" s="32" t="str">
        <f>IF(AW5&lt;=$B$8*12,IF(AND($B$4="Fixed Rate",OR($B$11="Principal and Interest",$B$11="Interest Only"),AW5&lt;=$B$7*12),"N",IF(AND($B$4="Fixed Rate",OR($B$11="Principal and Interest",$B$11="Interest Only"),AW5&gt;$B$7*12),"Y",IF(AND($B$4="Variable Rate",$B$11="Principal and Interest"),"N",IF(AND($B$4="Variable Rate",$B$11="Interest Only",AW5&lt;=$B$53),"N","Y")))),"NA")</f>
        <v>NA</v>
      </c>
      <c r="BC5" s="33" t="str" cm="1">
        <f t="array" ref="BC5">IFERROR(_xlfn.XLOOKUP($B$4&amp;$B$11&amp;BB5,$A$69:$A$91&amp;$B$69:$B$91&amp;$C$69:$C$91,$D$69:$D$91),"")</f>
        <v/>
      </c>
      <c r="BD5" s="37" t="str">
        <f>IFERROR(IF(BB5="N",$B$5,BD4-(BE5-BC5*BD4/12)),"")</f>
        <v/>
      </c>
      <c r="BE5" s="37">
        <f>IFERROR(IF(BB5="N",BD5*BC5/12,PMT(BC5/12,COUNTIF(BB:BB,"Y"),-$B$5,0)),0)</f>
        <v>0</v>
      </c>
      <c r="BF5" s="37">
        <f>IF(AW5=0,$B$30+$B$31+$B$32,IF(AW5=$B$8*12,$B$33,0))</f>
        <v>0</v>
      </c>
      <c r="BG5" s="32" t="str">
        <f>IF(AW5=0,BE5+BF5-BD5,IF(AW5&gt;$B$8*12,"",BE5+BF5))</f>
        <v/>
      </c>
      <c r="BK5" s="20">
        <f>BK4+1</f>
        <v>1</v>
      </c>
      <c r="BL5" s="22">
        <f>$BN$4*$B$6/12*-1</f>
        <v>0</v>
      </c>
      <c r="BO5" s="22">
        <f t="shared" ref="BO5:BO40" si="3">BL5+BM5+BN5</f>
        <v>0</v>
      </c>
      <c r="BP5" s="32" t="str">
        <f>IF(BK5&lt;=$B$8*12,IF(AND($B$4="Fixed Rate",OR($B$11="Principal and Interest",$B$11="Interest Only"),BK5&lt;=$B$7*12),"N",IF(AND($B$4="Fixed Rate",OR($B$11="Principal and Interest",$B$11="Interest Only"),BK5&gt;$B$7*12),"Y",IF(AND($B$4="Variable Rate",$B$11="Principal and Interest"),"N",IF(AND($B$4="Variable Rate",$B$11="Interest Only",BK5&lt;=$B$53),"N","Y")))),"NA")</f>
        <v>NA</v>
      </c>
      <c r="BQ5" s="33" t="str" cm="1">
        <f t="array" ref="BQ5">IFERROR(_xlfn.XLOOKUP($B$4&amp;$B$11&amp;BP5,$A$69:$A$91&amp;$B$69:$B$91&amp;$C$69:$C$91,$D$69:$D$91),"")</f>
        <v/>
      </c>
      <c r="BR5" s="37" t="str">
        <f>IFERROR(IF(BP5="N",$B$5,BR4-(BS5-BQ5*BR4/12)),"")</f>
        <v/>
      </c>
      <c r="BS5" s="37">
        <f>IFERROR(IF(BP5="N",BR5*BQ5/12,PMT(BQ5/12,COUNTIF(BP:BP,"Y"),-$B$5,0)),0)</f>
        <v>0</v>
      </c>
      <c r="BT5" s="37">
        <f>IF(BK5=0,$C$32+$C$30+$C$31,IF(BK5=$B$8*12,$C$33,0))</f>
        <v>0</v>
      </c>
      <c r="BU5" s="32" t="str">
        <f>IF(BK5=0,BS5+BT5-BR5,IF(BK5&gt;$B$8*12,"",BS5+BT5))</f>
        <v/>
      </c>
      <c r="BV5" s="32"/>
      <c r="BX5" s="6"/>
      <c r="BY5" s="6">
        <v>1</v>
      </c>
      <c r="BZ5" s="9">
        <f>PMT($B$6/12,300,150000,0)*-1</f>
        <v>500</v>
      </c>
      <c r="CA5" s="6">
        <f>IF(MOD(BY5,12)=0,$B$41,0)</f>
        <v>0</v>
      </c>
      <c r="CB5" s="6"/>
      <c r="CC5" s="8">
        <f t="shared" ref="CC5:CC40" si="4">BZ5+CA5+CB5</f>
        <v>500</v>
      </c>
      <c r="CD5" s="42" t="str">
        <f>IF(BY5&lt;=$B$8*12,IF(AND($B$4="Fixed Rate",OR($B$11="Principal and Interest",$B$11="Interest Only"),BY5&lt;=$B$7*12),"N",IF(AND($B$4="Fixed Rate",OR($B$11="Principal and Interest",$B$11="Interest Only"),BY5&gt;$B$7*12),"Y",IF(AND($B$4="Variable Rate",$B$11="Principal and Interest"),"N",IF(AND($B$4="Variable Rate",$B$11="Interest Only",BY5&lt;=$B$53),"N","Y")))),"NA")</f>
        <v>NA</v>
      </c>
      <c r="CE5" s="43" t="str" cm="1">
        <f t="array" ref="CE5">IFERROR(_xlfn.XLOOKUP($B$4&amp;$B$11&amp;CD5,$A$69:$A$91&amp;$B$69:$B$91&amp;$C$69:$C$91,$D$69:$D$91),"")</f>
        <v/>
      </c>
      <c r="CF5" s="42" t="str">
        <f>IFERROR(CF4-(CG5-CE5*CF4/12),"")</f>
        <v/>
      </c>
      <c r="CG5" s="44" t="str">
        <f>IFERROR(IF(CD5="N",PMT(CE5/12,$B$8*12,-$B$5,0),PMT(CE5/12,COUNTIF(CD:CD,"Y"),-($B$5+CUMPRINC($B$6/12,$B$8*12,$B$5,1,COUNTIF(CD:CD,"N")-1,0)),0)),"")</f>
        <v/>
      </c>
      <c r="CH5" s="44">
        <f>IF(BY5=0,$B$39+$B$41,IF(BY5=$B$8*12,$B$40,IF(MOD(BY5,12)=0,$B$41,0)))</f>
        <v>0</v>
      </c>
      <c r="CI5" s="42" t="str">
        <f>IF(BY5=0,CG5+CH5-CF5,IF(BY5&gt;$B$8*12,"",CG5+CH5))</f>
        <v/>
      </c>
      <c r="CJ5" s="42"/>
      <c r="CL5" s="6"/>
      <c r="CM5" s="6">
        <v>1</v>
      </c>
      <c r="CN5" s="9">
        <f>PMT($B$6/12,300,150000,0)*-1</f>
        <v>500</v>
      </c>
      <c r="CO5" s="6"/>
      <c r="CP5" s="6"/>
      <c r="CQ5" s="8">
        <f t="shared" ref="CQ5:CQ40" si="5">CN5+CO5+CP5</f>
        <v>500</v>
      </c>
      <c r="CR5" s="42" t="str">
        <f>IF(CM5&lt;=$B$8*12,IF(AND($B$4="Fixed Rate",OR($B$11="Principal and Interest",$B$11="Interest Only"),CM5&lt;=$B$7*12),"N",IF(AND($B$4="Fixed Rate",OR($B$11="Principal and Interest",$B$11="Interest Only"),CM5&gt;$B$7*12),"Y",IF(AND($B$4="Variable Rate",$B$11="Principal and Interest"),"N",IF(AND($B$4="Variable Rate",$B$11="Interest Only",CM5&lt;=$B$53),"N","Y")))),"NA")</f>
        <v>NA</v>
      </c>
      <c r="CS5" s="43" t="str" cm="1">
        <f t="array" ref="CS5">IFERROR(_xlfn.XLOOKUP($B$4&amp;$B$11&amp;CR5,$A$69:$A$91&amp;$B$69:$B$91&amp;$C$69:$C$91,$D$69:$D$91),"")</f>
        <v/>
      </c>
      <c r="CT5" s="42" t="str">
        <f>IFERROR(CT4-(CU5-CS5*CT4/12),"")</f>
        <v/>
      </c>
      <c r="CU5" s="44" t="str">
        <f>IFERROR(IF(CR5="N",PMT(CS5/12,$B$8*12,-$B$5,0),PMT(CS5/12,COUNTIF(CR:CR,"Y"),-($B$5+CUMPRINC($B$6/12,$B$8*12,$B$5,1,COUNTIF(CR:CR,"N")-1,0)),0)),"")</f>
        <v/>
      </c>
      <c r="CV5" s="44">
        <f>IF(CM5=0,$C$39+$C$37+$C$38,IF(CM5=$B$8*12,$C$40,0))</f>
        <v>0</v>
      </c>
      <c r="CW5" s="42" t="str">
        <f>IF(CM5=0,CU5+CV5-CT5,IF(CM5&gt;$B$8*12,"",CU5+CV5))</f>
        <v/>
      </c>
      <c r="DA5" s="6">
        <v>1</v>
      </c>
      <c r="DB5" s="23">
        <f>$DD$4*$B$6/12*-1</f>
        <v>0</v>
      </c>
      <c r="DC5" s="6">
        <f>IF(MOD(DA5,12)=0,$B$41,0)</f>
        <v>0</v>
      </c>
      <c r="DE5" s="24">
        <f t="shared" ref="DE5:DE40" si="6">DB5+DC5+DD5</f>
        <v>0</v>
      </c>
      <c r="DF5" s="42" t="str">
        <f>IF(DA5&lt;=$B$8*12,IF(AND($B$4="Fixed Rate",OR($B$11="Principal and Interest",$B$11="Interest Only"),DA5&lt;=$B$7*12),"N",IF(AND($B$4="Fixed Rate",OR($B$11="Principal and Interest",$B$11="Interest Only"),DA5&gt;$B$7*12),"Y",IF(AND($B$4="Variable Rate",$B$11="Principal and Interest"),"N",IF(AND($B$4="Variable Rate",$B$11="Interest Only",DA5&lt;=$B$53),"N","Y")))),"NA")</f>
        <v>NA</v>
      </c>
      <c r="DG5" s="43" t="str" cm="1">
        <f t="array" ref="DG5">IFERROR(_xlfn.XLOOKUP($B$4&amp;$B$11&amp;DF5,$A$69:$A$91&amp;$B$69:$B$91&amp;$C$69:$C$91,$D$69:$D$91),"")</f>
        <v/>
      </c>
      <c r="DH5" s="44" t="str">
        <f>IFERROR(IF(DF5="N",$B$5,DH4-(DI5-DG5*DH4/12)),"")</f>
        <v/>
      </c>
      <c r="DI5" s="44">
        <f>IFERROR(IF(DF5="N",DH5*DG5/12,PMT(DG5/12,COUNTIF(DF:DF,"Y"),-$B$5,0)),0)</f>
        <v>0</v>
      </c>
      <c r="DJ5" s="44">
        <f>IF(DA5=0,$B$39+$B$41,IF(DA5=$B$8*12,$B$40,IF(MOD(DA5,12)=0,$B$41,0)))</f>
        <v>0</v>
      </c>
      <c r="DK5" s="42" t="str">
        <f>IF(DA5=0,DI5+DJ5-DH5,IF(DA5&gt;$B$8*12,"",DI5+DJ5))</f>
        <v/>
      </c>
      <c r="DL5" s="42"/>
      <c r="DO5" s="6">
        <v>1</v>
      </c>
      <c r="DP5" s="3">
        <f>$DR$4*$B$6/12*-1</f>
        <v>0</v>
      </c>
      <c r="DS5" s="24">
        <f>DP5+DQ5+DR5</f>
        <v>0</v>
      </c>
      <c r="DT5" s="42" t="str">
        <f>IF(DO5&lt;=$B$8*12,IF(AND($B$4="Fixed Rate",OR($B$11="Principal and Interest",$B$11="Interest Only"),DO5&lt;=$B$7*12),"N",IF(AND($B$4="Fixed Rate",OR($B$11="Principal and Interest",$B$11="Interest Only"),DO5&gt;$B$7*12),"Y",IF(AND($B$4="Variable Rate",$B$11="Principal and Interest"),"N",IF(AND($B$4="Variable Rate",$B$11="Interest Only",DO5&lt;=$B$53),"N","Y")))),"NA")</f>
        <v>NA</v>
      </c>
      <c r="DU5" s="43" t="str" cm="1">
        <f t="array" ref="DU5">IFERROR(_xlfn.XLOOKUP($B$4&amp;$B$11&amp;DT5,$A$69:$A$91&amp;$B$69:$B$91&amp;$C$69:$C$91,$D$69:$D$91),"")</f>
        <v/>
      </c>
      <c r="DV5" s="44" t="str">
        <f>IFERROR(IF(DT5="N",$B$5,DV4-(DW5-DU5*DV4/12)),"")</f>
        <v/>
      </c>
      <c r="DW5" s="44">
        <f>IFERROR(IF(DT5="N",DV5*DU5/12,PMT(DU5/12,COUNTIF(DT:DT,"Y"),-$B$5,0)),0)</f>
        <v>0</v>
      </c>
      <c r="DX5" s="44">
        <f>IF(DO5=0,$C$39+$C$37+$C$38,IF(DO5=$B$8*12,$C$40,0))</f>
        <v>0</v>
      </c>
      <c r="DY5" s="42" t="str">
        <f>IF(DO5=0,DW5+DX5-DV5,IF(DO5&gt;$B$8*12,"",DW5+DX5))</f>
        <v/>
      </c>
      <c r="DZ5" s="42"/>
      <c r="EC5" s="6">
        <v>1</v>
      </c>
      <c r="ED5" s="47">
        <f>$EF$4*$B$6/12*-1</f>
        <v>0</v>
      </c>
      <c r="EE5" s="6">
        <f>IF(MOD(EC5,12)=0,$B$41,0)</f>
        <v>0</v>
      </c>
      <c r="EG5" s="8">
        <f t="shared" ref="EG5:EG40" si="7">ED5+EE5+EF5</f>
        <v>0</v>
      </c>
      <c r="EH5" s="45" t="s">
        <v>63</v>
      </c>
      <c r="EI5" s="108">
        <f>$B$6</f>
        <v>0</v>
      </c>
      <c r="EJ5" s="109">
        <f>IF(EC5&lt;=18,$B$5,(EJ4-(EK5-EI5*EJ4/12)))</f>
        <v>0</v>
      </c>
      <c r="EK5" s="109">
        <f>IF(EC5&lt;=18,EJ5*EI5/12,PMT(EI5/12,$B$8*12-18,-$B$5))</f>
        <v>0</v>
      </c>
      <c r="EL5" s="44">
        <f>IF(EC5=0,$D$37+$D$39,IF(EC5=$B$8*12,$D$40,IF(AND(MOD(EC5,12)=0,EC5&gt;18),$B$41,0)))</f>
        <v>0</v>
      </c>
      <c r="EM5" s="42" t="str">
        <f>IF(EC5=0,EK5+EL5-EJ5,IF(EC5&gt;$B$8*12,"",EK5+EL5))</f>
        <v/>
      </c>
    </row>
    <row r="6" spans="1:144" ht="21.95" customHeight="1" x14ac:dyDescent="0.25">
      <c r="A6" s="159" t="s">
        <v>0</v>
      </c>
      <c r="B6" s="171"/>
      <c r="C6" s="174"/>
      <c r="D6" s="175"/>
      <c r="U6" s="6">
        <f>U5+1</f>
        <v>2</v>
      </c>
      <c r="V6" s="9">
        <f>PMT($B$6/12,300,150000,0)*-1</f>
        <v>500</v>
      </c>
      <c r="Y6" s="8">
        <f t="shared" si="0"/>
        <v>500</v>
      </c>
      <c r="Z6" s="30" t="str">
        <f>IF(U6&lt;=$B$8*12,IF(AND($B$4="Fixed Rate",OR($B$11="Principal and Interest",$B$11="Interest Only"),U6&lt;=$B$7*12),"N",IF(AND($B$4="Fixed Rate",OR($B$11="Principal and Interest",$B$11="Interest Only"),U6&gt;$B$7*12),"Y",IF(AND($B$4="Variable Rate",$B$11="Principal and Interest"),"N",IF(AND($B$4="Variable Rate",$B$11="Interest Only",U6&lt;=$B$53),"N","Y")))),"NA")</f>
        <v>NA</v>
      </c>
      <c r="AA6" s="28" t="str" cm="1">
        <f t="array" ref="AA6">IFERROR(_xlfn.XLOOKUP($B$4&amp;$B$11&amp;Z6,$A$69:$A$91&amp;$B$69:$B$91&amp;$C$69:$C$91,$D$69:$D$91),"")</f>
        <v/>
      </c>
      <c r="AB6" s="30" t="str">
        <f t="shared" ref="AB6:AB40" si="8">IFERROR(AB5-(AC6-AA6*AB5/12),"")</f>
        <v/>
      </c>
      <c r="AC6" s="29" t="str">
        <f>IFERROR(IF(Z6="N",PMT(AA6/12,$B$8*12,-$B$5,0),PMT(AA6/12,COUNTIF(Z:Z,"Y"),-($B$5+CUMPRINC($B$6/12,$B$8*12,$B$5,1,COUNTIF(Z:Z,"N")-1,0)),0)),"")</f>
        <v/>
      </c>
      <c r="AD6" s="29">
        <f>IF(U6=0,$B$30+$B$31+$B$32,IF(U6=$B$8*12,$B$33,0))</f>
        <v>0</v>
      </c>
      <c r="AE6" s="30" t="str">
        <f>IF(U6=0,AC6+AD6-AB6,IF(U6&gt;$B$8*12,"",AC6+AD6))</f>
        <v/>
      </c>
      <c r="AI6" s="6">
        <f>AI5+1</f>
        <v>2</v>
      </c>
      <c r="AJ6" s="9">
        <f>PMT($B$6/12,300,150000,0)*-1</f>
        <v>500</v>
      </c>
      <c r="AM6" s="8">
        <f t="shared" si="1"/>
        <v>500</v>
      </c>
      <c r="AN6" s="32" t="str">
        <f>IF(AI6&lt;=$B$8*12,IF(AND($B$4="Fixed Rate",OR($B$11="Principal and Interest",$B$11="Interest Only"),AI6&lt;=$B$7*12),"N",IF(AND($B$4="Fixed Rate",OR($B$11="Principal and Interest",$B$11="Interest Only"),AI6&gt;$B$7*12),"Y",IF(AND($B$4="Variable Rate",$B$11="Principal and Interest"),"N",IF(AND($B$4="Variable Rate",$B$11="Interest Only",AI6&lt;=$B$53),"N","Y")))),"NA")</f>
        <v>NA</v>
      </c>
      <c r="AO6" s="33" t="str" cm="1">
        <f t="array" ref="AO6">IFERROR(_xlfn.XLOOKUP($B$4&amp;$B$11&amp;AN6,$A$69:$A$91&amp;$B$69:$B$91&amp;$C$69:$C$91,$D$69:$D$91),"")</f>
        <v/>
      </c>
      <c r="AP6" s="32" t="str">
        <f t="shared" ref="AP6:AP40" si="9">IFERROR(AP5-(AQ6-AO6*AP5/12),"")</f>
        <v/>
      </c>
      <c r="AQ6" s="37" t="str">
        <f>IFERROR(IF(AN6="N",PMT(AO6/12,$B$8*12,-$B$5,0),PMT(AO6/12,COUNTIF(AN:AN,"Y"),-($B$5+CUMPRINC($B$6/12,$B$8*12,$B$5,1,COUNTIF(AN:AN,"N")-1,0)),0)),"")</f>
        <v/>
      </c>
      <c r="AR6" s="37">
        <f>IF(AI6=0,$C$32+$C$30+$C$31,IF(AI6=$B$8*12,$C$33,0))</f>
        <v>0</v>
      </c>
      <c r="AS6" s="32" t="str">
        <f>IF(AI6=0,AQ6+AR6-AP6,IF(AI6&gt;$B$8*12,"",AQ6+AR6))</f>
        <v/>
      </c>
      <c r="AT6" s="32"/>
      <c r="AU6" s="8"/>
      <c r="AV6" s="8"/>
      <c r="AW6" s="20">
        <f t="shared" ref="AW6:AW40" si="10">AW5+1</f>
        <v>2</v>
      </c>
      <c r="AX6" s="22">
        <f>$AZ$4*$B$6/12*-1</f>
        <v>0</v>
      </c>
      <c r="AY6" s="8"/>
      <c r="AZ6" s="8"/>
      <c r="BA6" s="22">
        <f t="shared" si="2"/>
        <v>0</v>
      </c>
      <c r="BB6" s="32" t="str">
        <f>IF(AW6&lt;=$B$8*12,IF(AND($B$4="Fixed Rate",OR($B$11="Principal and Interest",$B$11="Interest Only"),AW6&lt;=$B$7*12),"N",IF(AND($B$4="Fixed Rate",OR($B$11="Principal and Interest",$B$11="Interest Only"),AW6&gt;$B$7*12),"Y",IF(AND($B$4="Variable Rate",$B$11="Principal and Interest"),"N",IF(AND($B$4="Variable Rate",$B$11="Interest Only",AW6&lt;=$B$53),"N","Y")))),"NA")</f>
        <v>NA</v>
      </c>
      <c r="BC6" s="33" t="str" cm="1">
        <f t="array" ref="BC6">IFERROR(_xlfn.XLOOKUP($B$4&amp;$B$11&amp;BB6,$A$69:$A$91&amp;$B$69:$B$91&amp;$C$69:$C$91,$D$69:$D$91),"")</f>
        <v/>
      </c>
      <c r="BD6" s="37" t="str">
        <f>IFERROR(IF(BB6="N",$B$5,BD5-(BE6-BC6*BD5/12)),"")</f>
        <v/>
      </c>
      <c r="BE6" s="37">
        <f>IFERROR(IF(BB6="N",BD6*BC6/12,PMT(BC6/12,COUNTIF(BB:BB,"Y"),-$B$5,0)),0)</f>
        <v>0</v>
      </c>
      <c r="BF6" s="37">
        <f>IF(AW6=0,$B$30+$B$31+$B$32,IF(AW6=$B$8*12,$B$33,0))</f>
        <v>0</v>
      </c>
      <c r="BG6" s="32" t="str">
        <f>IF(AW6=0,BE6+BF6-BD6,IF(AW6&gt;$B$8*12,"",BE6+BF6))</f>
        <v/>
      </c>
      <c r="BK6" s="20">
        <f t="shared" ref="BK6:BK40" si="11">BK5+1</f>
        <v>2</v>
      </c>
      <c r="BL6" s="22">
        <f>$BN$4*$B$6/12*-1</f>
        <v>0</v>
      </c>
      <c r="BO6" s="22">
        <f t="shared" si="3"/>
        <v>0</v>
      </c>
      <c r="BP6" s="32" t="str">
        <f>IF(BK6&lt;=$B$8*12,IF(AND($B$4="Fixed Rate",OR($B$11="Principal and Interest",$B$11="Interest Only"),BK6&lt;=$B$7*12),"N",IF(AND($B$4="Fixed Rate",OR($B$11="Principal and Interest",$B$11="Interest Only"),BK6&gt;$B$7*12),"Y",IF(AND($B$4="Variable Rate",$B$11="Principal and Interest"),"N",IF(AND($B$4="Variable Rate",$B$11="Interest Only",BK6&lt;=$B$53),"N","Y")))),"NA")</f>
        <v>NA</v>
      </c>
      <c r="BQ6" s="33" t="str" cm="1">
        <f t="array" ref="BQ6">IFERROR(_xlfn.XLOOKUP($B$4&amp;$B$11&amp;BP6,$A$69:$A$91&amp;$B$69:$B$91&amp;$C$69:$C$91,$D$69:$D$91),"")</f>
        <v/>
      </c>
      <c r="BR6" s="37" t="str">
        <f>IFERROR(IF(BP6="N",$B$5,BR5-(BS6-BQ6*BR5/12)),"")</f>
        <v/>
      </c>
      <c r="BS6" s="37">
        <f>IFERROR(IF(BP6="N",BR6*BQ6/12,PMT(BQ6/12,COUNTIF(BP:BP,"Y"),-$B$5,0)),0)</f>
        <v>0</v>
      </c>
      <c r="BT6" s="37">
        <f>IF(BK6=0,$C$32+$C$30+$C$31,IF(BK6=$B$8*12,$C$33,0))</f>
        <v>0</v>
      </c>
      <c r="BU6" s="32" t="str">
        <f>IF(BK6=0,BS6+BT6-BR6,IF(BK6&gt;$B$8*12,"",BS6+BT6))</f>
        <v/>
      </c>
      <c r="BV6" s="32"/>
      <c r="BY6" s="6">
        <f>BY5+1</f>
        <v>2</v>
      </c>
      <c r="BZ6" s="9">
        <f>PMT($B$6/12,300,150000,0)*-1</f>
        <v>500</v>
      </c>
      <c r="CA6" s="6">
        <f>IF(MOD(BY6,12)=0,$B$41,0)</f>
        <v>0</v>
      </c>
      <c r="CC6" s="8">
        <f t="shared" si="4"/>
        <v>500</v>
      </c>
      <c r="CD6" s="42" t="str">
        <f>IF(BY6&lt;=$B$8*12,IF(AND($B$4="Fixed Rate",OR($B$11="Principal and Interest",$B$11="Interest Only"),BY6&lt;=$B$7*12),"N",IF(AND($B$4="Fixed Rate",OR($B$11="Principal and Interest",$B$11="Interest Only"),BY6&gt;$B$7*12),"Y",IF(AND($B$4="Variable Rate",$B$11="Principal and Interest"),"N",IF(AND($B$4="Variable Rate",$B$11="Interest Only",BY6&lt;=$B$53),"N","Y")))),"NA")</f>
        <v>NA</v>
      </c>
      <c r="CE6" s="43" t="str" cm="1">
        <f t="array" ref="CE6">IFERROR(_xlfn.XLOOKUP($B$4&amp;$B$11&amp;CD6,$A$69:$A$91&amp;$B$69:$B$91&amp;$C$69:$C$91,$D$69:$D$91),"")</f>
        <v/>
      </c>
      <c r="CF6" s="42" t="str">
        <f t="shared" ref="CF6:CF40" si="12">IFERROR(CF5-(CG6-CE6*CF5/12),"")</f>
        <v/>
      </c>
      <c r="CG6" s="44" t="str">
        <f>IFERROR(IF(CD6="N",PMT(CE6/12,$B$8*12,-$B$5,0),PMT(CE6/12,COUNTIF(CD:CD,"Y"),-($B$5+CUMPRINC($B$6/12,$B$8*12,$B$5,1,COUNTIF(CD:CD,"N")-1,0)),0)),"")</f>
        <v/>
      </c>
      <c r="CH6" s="44">
        <f>IF(BY6=0,$B$39+$B$41,IF(BY6=$B$8*12,$B$40,IF(MOD(BY6,12)=0,$B$41,0)))</f>
        <v>0</v>
      </c>
      <c r="CI6" s="42" t="str">
        <f>IF(BY6=0,CG6+CH6-CF6,IF(BY6&gt;$B$8*12,"",CG6+CH6))</f>
        <v/>
      </c>
      <c r="CJ6" s="42"/>
      <c r="CM6" s="6">
        <f>CM5+1</f>
        <v>2</v>
      </c>
      <c r="CN6" s="9">
        <f>PMT($B$6/12,300,150000,0)*-1</f>
        <v>500</v>
      </c>
      <c r="CO6" s="6"/>
      <c r="CQ6" s="8">
        <f t="shared" si="5"/>
        <v>500</v>
      </c>
      <c r="CR6" s="42" t="str">
        <f>IF(CM6&lt;=$B$8*12,IF(AND($B$4="Fixed Rate",OR($B$11="Principal and Interest",$B$11="Interest Only"),CM6&lt;=$B$7*12),"N",IF(AND($B$4="Fixed Rate",OR($B$11="Principal and Interest",$B$11="Interest Only"),CM6&gt;$B$7*12),"Y",IF(AND($B$4="Variable Rate",$B$11="Principal and Interest"),"N",IF(AND($B$4="Variable Rate",$B$11="Interest Only",CM6&lt;=$B$53),"N","Y")))),"NA")</f>
        <v>NA</v>
      </c>
      <c r="CS6" s="43" t="str" cm="1">
        <f t="array" ref="CS6">IFERROR(_xlfn.XLOOKUP($B$4&amp;$B$11&amp;CR6,$A$69:$A$91&amp;$B$69:$B$91&amp;$C$69:$C$91,$D$69:$D$91),"")</f>
        <v/>
      </c>
      <c r="CT6" s="42" t="str">
        <f t="shared" ref="CT6:CT40" si="13">IFERROR(CT5-(CU6-CS6*CT5/12),"")</f>
        <v/>
      </c>
      <c r="CU6" s="44" t="str">
        <f>IFERROR(IF(CR6="N",PMT(CS6/12,$B$8*12,-$B$5,0),PMT(CS6/12,COUNTIF(CR:CR,"Y"),-($B$5+CUMPRINC($B$6/12,$B$8*12,$B$5,1,COUNTIF(CR:CR,"N")-1,0)),0)),"")</f>
        <v/>
      </c>
      <c r="CV6" s="44">
        <f>IF(CM6=0,$C$39+$C$37+$C$38,IF(CM6=$B$8*12,$C$40,0))</f>
        <v>0</v>
      </c>
      <c r="CW6" s="42" t="str">
        <f>IF(CM6=0,CU6+CV6-CT6,IF(CM6&gt;$B$8*12,"",CU6+CV6))</f>
        <v/>
      </c>
      <c r="DA6" s="6">
        <f>DA5+1</f>
        <v>2</v>
      </c>
      <c r="DB6" s="23">
        <f>$DD$4*$B$6/12*-1</f>
        <v>0</v>
      </c>
      <c r="DC6" s="6">
        <f>IF(MOD(DA6,12)=0,$B$41,0)</f>
        <v>0</v>
      </c>
      <c r="DE6" s="24">
        <f t="shared" si="6"/>
        <v>0</v>
      </c>
      <c r="DF6" s="42" t="str">
        <f>IF(DA6&lt;=$B$8*12,IF(AND($B$4="Fixed Rate",OR($B$11="Principal and Interest",$B$11="Interest Only"),DA6&lt;=$B$7*12),"N",IF(AND($B$4="Fixed Rate",OR($B$11="Principal and Interest",$B$11="Interest Only"),DA6&gt;$B$7*12),"Y",IF(AND($B$4="Variable Rate",$B$11="Principal and Interest"),"N",IF(AND($B$4="Variable Rate",$B$11="Interest Only",DA6&lt;=$B$53),"N","Y")))),"NA")</f>
        <v>NA</v>
      </c>
      <c r="DG6" s="43" t="str" cm="1">
        <f t="array" ref="DG6">IFERROR(_xlfn.XLOOKUP($B$4&amp;$B$11&amp;DF6,$A$69:$A$91&amp;$B$69:$B$91&amp;$C$69:$C$91,$D$69:$D$91),"")</f>
        <v/>
      </c>
      <c r="DH6" s="44" t="str">
        <f>IFERROR(IF(DF6="N",$B$5,DH5-(DI6-DG6*DH5/12)),"")</f>
        <v/>
      </c>
      <c r="DI6" s="44">
        <f>IFERROR(IF(DF6="N",DH6*DG6/12,PMT(DG6/12,COUNTIF(DF:DF,"Y"),-$B$5,0)),0)</f>
        <v>0</v>
      </c>
      <c r="DJ6" s="44">
        <f>IF(DA6=0,$B$39+$B$41,IF(DA6=$B$8*12,$B$40,IF(MOD(DA6,12)=0,$B$41,0)))</f>
        <v>0</v>
      </c>
      <c r="DK6" s="42" t="str">
        <f>IF(DA6=0,DI6+DJ6-DH6,IF(DA6&gt;$B$8*12,"",DI6+DJ6))</f>
        <v/>
      </c>
      <c r="DL6" s="42"/>
      <c r="DO6" s="6">
        <f>DO5+1</f>
        <v>2</v>
      </c>
      <c r="DP6" s="3">
        <f>$DR$4*$B$6/12*-1</f>
        <v>0</v>
      </c>
      <c r="DS6" s="24">
        <f t="shared" ref="DS6:DS40" si="14">DP6+DQ6+DR6</f>
        <v>0</v>
      </c>
      <c r="DT6" s="42" t="str">
        <f>IF(DO6&lt;=$B$8*12,IF(AND($B$4="Fixed Rate",OR($B$11="Principal and Interest",$B$11="Interest Only"),DO6&lt;=$B$7*12),"N",IF(AND($B$4="Fixed Rate",OR($B$11="Principal and Interest",$B$11="Interest Only"),DO6&gt;$B$7*12),"Y",IF(AND($B$4="Variable Rate",$B$11="Principal and Interest"),"N",IF(AND($B$4="Variable Rate",$B$11="Interest Only",DO6&lt;=$B$53),"N","Y")))),"NA")</f>
        <v>NA</v>
      </c>
      <c r="DU6" s="43" t="str" cm="1">
        <f t="array" ref="DU6">IFERROR(_xlfn.XLOOKUP($B$4&amp;$B$11&amp;DT6,$A$69:$A$91&amp;$B$69:$B$91&amp;$C$69:$C$91,$D$69:$D$91),"")</f>
        <v/>
      </c>
      <c r="DV6" s="44" t="str">
        <f>IFERROR(IF(DT6="N",$B$5,DV5-(DW6-DU6*DV5/12)),"")</f>
        <v/>
      </c>
      <c r="DW6" s="44">
        <f>IFERROR(IF(DT6="N",DV6*DU6/12,PMT(DU6/12,COUNTIF(DT:DT,"Y"),-$B$5,0)),0)</f>
        <v>0</v>
      </c>
      <c r="DX6" s="44">
        <f>IF(DO6=0,$C$39+$C$37+$C$38,IF(DO6=$B$8*12,$C$40,0))</f>
        <v>0</v>
      </c>
      <c r="DY6" s="42" t="str">
        <f>IF(DO6=0,DW6+DX6-DV6,IF(DO6&gt;$B$8*12,"",DW6+DX6))</f>
        <v/>
      </c>
      <c r="DZ6" s="42"/>
      <c r="EC6" s="6">
        <f>EC5+1</f>
        <v>2</v>
      </c>
      <c r="ED6" s="47">
        <f>$EF$4*$B$6/12*-1</f>
        <v>0</v>
      </c>
      <c r="EE6" s="6">
        <f>IF(MOD(EC6,12)=0,$B$41,0)</f>
        <v>0</v>
      </c>
      <c r="EG6" s="8">
        <f t="shared" si="7"/>
        <v>0</v>
      </c>
      <c r="EH6" s="45" t="s">
        <v>63</v>
      </c>
      <c r="EI6" s="108">
        <f>$B$6</f>
        <v>0</v>
      </c>
      <c r="EJ6" s="109">
        <f>IF(EC6&lt;=18,$B$5,(EJ5-(EK6-EI6*EJ5/12)))</f>
        <v>0</v>
      </c>
      <c r="EK6" s="109">
        <f>IF(EC6&lt;=18,EJ6*EI6/12,PMT(EI6/12,$B$8*12-18,-$B$5))</f>
        <v>0</v>
      </c>
      <c r="EL6" s="44">
        <f>IF(EC6=0,$D$37+$D$39,IF(EC6=$B$8*12,$D$40,IF(AND(MOD(EC6,12)=0,EC6&gt;18),$B$41,0)))</f>
        <v>0</v>
      </c>
      <c r="EM6" s="42" t="str">
        <f>IF(EC6=0,EK6+EL6-EJ6,IF(EC6&gt;$B$8*12,"",EK6+EL6))</f>
        <v/>
      </c>
    </row>
    <row r="7" spans="1:144" ht="21.95" customHeight="1" x14ac:dyDescent="0.25">
      <c r="A7" s="159" t="s">
        <v>56</v>
      </c>
      <c r="B7" s="170"/>
      <c r="C7" s="174" t="str">
        <f>IF(AND(B4="Fixed Rate",OR(B7=0,B7="")),"Fixed Rate Term Required","")</f>
        <v/>
      </c>
      <c r="D7" s="175"/>
      <c r="U7" s="6">
        <f t="shared" ref="U7:U40" si="15">U6+1</f>
        <v>3</v>
      </c>
      <c r="V7" s="9">
        <f>PMT($B$6/12,300,150000,0)*-1</f>
        <v>500</v>
      </c>
      <c r="Y7" s="8">
        <f t="shared" si="0"/>
        <v>500</v>
      </c>
      <c r="Z7" s="30" t="str">
        <f>IF(U7&lt;=$B$8*12,IF(AND($B$4="Fixed Rate",OR($B$11="Principal and Interest",$B$11="Interest Only"),U7&lt;=$B$7*12),"N",IF(AND($B$4="Fixed Rate",OR($B$11="Principal and Interest",$B$11="Interest Only"),U7&gt;$B$7*12),"Y",IF(AND($B$4="Variable Rate",$B$11="Principal and Interest"),"N",IF(AND($B$4="Variable Rate",$B$11="Interest Only",U7&lt;=$B$53),"N","Y")))),"NA")</f>
        <v>NA</v>
      </c>
      <c r="AA7" s="28" t="str" cm="1">
        <f t="array" ref="AA7">IFERROR(_xlfn.XLOOKUP($B$4&amp;$B$11&amp;Z7,$A$69:$A$91&amp;$B$69:$B$91&amp;$C$69:$C$91,$D$69:$D$91),"")</f>
        <v/>
      </c>
      <c r="AB7" s="30" t="str">
        <f t="shared" si="8"/>
        <v/>
      </c>
      <c r="AC7" s="29" t="str">
        <f>IFERROR(IF(Z7="N",PMT(AA7/12,$B$8*12,-$B$5,0),PMT(AA7/12,COUNTIF(Z:Z,"Y"),-($B$5+CUMPRINC($B$6/12,$B$8*12,$B$5,1,COUNTIF(Z:Z,"N")-1,0)),0)),"")</f>
        <v/>
      </c>
      <c r="AD7" s="29">
        <f>IF(U7=0,$B$30+$B$31+$B$32,IF(U7=$B$8*12,$B$33,0))</f>
        <v>0</v>
      </c>
      <c r="AE7" s="30" t="str">
        <f>IF(U7=0,AC7+AD7-AB7,IF(U7&gt;$B$8*12,"",AC7+AD7))</f>
        <v/>
      </c>
      <c r="AI7" s="6">
        <f t="shared" ref="AI7:AI40" si="16">AI6+1</f>
        <v>3</v>
      </c>
      <c r="AJ7" s="9">
        <f>PMT($B$6/12,300,150000,0)*-1</f>
        <v>500</v>
      </c>
      <c r="AM7" s="8">
        <f t="shared" si="1"/>
        <v>500</v>
      </c>
      <c r="AN7" s="32" t="str">
        <f>IF(AI7&lt;=$B$8*12,IF(AND($B$4="Fixed Rate",OR($B$11="Principal and Interest",$B$11="Interest Only"),AI7&lt;=$B$7*12),"N",IF(AND($B$4="Fixed Rate",OR($B$11="Principal and Interest",$B$11="Interest Only"),AI7&gt;$B$7*12),"Y",IF(AND($B$4="Variable Rate",$B$11="Principal and Interest"),"N",IF(AND($B$4="Variable Rate",$B$11="Interest Only",AI7&lt;=$B$53),"N","Y")))),"NA")</f>
        <v>NA</v>
      </c>
      <c r="AO7" s="33" t="str" cm="1">
        <f t="array" ref="AO7">IFERROR(_xlfn.XLOOKUP($B$4&amp;$B$11&amp;AN7,$A$69:$A$91&amp;$B$69:$B$91&amp;$C$69:$C$91,$D$69:$D$91),"")</f>
        <v/>
      </c>
      <c r="AP7" s="32" t="str">
        <f t="shared" si="9"/>
        <v/>
      </c>
      <c r="AQ7" s="37" t="str">
        <f>IFERROR(IF(AN7="N",PMT(AO7/12,$B$8*12,-$B$5,0),PMT(AO7/12,COUNTIF(AN:AN,"Y"),-($B$5+CUMPRINC($B$6/12,$B$8*12,$B$5,1,COUNTIF(AN:AN,"N")-1,0)),0)),"")</f>
        <v/>
      </c>
      <c r="AR7" s="37">
        <f>IF(AI7=0,$C$32+$C$30+$C$31,IF(AI7=$B$8*12,$C$33,0))</f>
        <v>0</v>
      </c>
      <c r="AS7" s="32" t="str">
        <f>IF(AI7=0,AQ7+AR7-AP7,IF(AI7&gt;$B$8*12,"",AQ7+AR7))</f>
        <v/>
      </c>
      <c r="AT7" s="32"/>
      <c r="AU7" s="8"/>
      <c r="AV7" s="8"/>
      <c r="AW7" s="20">
        <f t="shared" si="10"/>
        <v>3</v>
      </c>
      <c r="AX7" s="22">
        <f>$AZ$4*$B$6/12*-1</f>
        <v>0</v>
      </c>
      <c r="AY7" s="8"/>
      <c r="AZ7" s="8"/>
      <c r="BA7" s="22">
        <f t="shared" si="2"/>
        <v>0</v>
      </c>
      <c r="BB7" s="32" t="str">
        <f>IF(AW7&lt;=$B$8*12,IF(AND($B$4="Fixed Rate",OR($B$11="Principal and Interest",$B$11="Interest Only"),AW7&lt;=$B$7*12),"N",IF(AND($B$4="Fixed Rate",OR($B$11="Principal and Interest",$B$11="Interest Only"),AW7&gt;$B$7*12),"Y",IF(AND($B$4="Variable Rate",$B$11="Principal and Interest"),"N",IF(AND($B$4="Variable Rate",$B$11="Interest Only",AW7&lt;=$B$53),"N","Y")))),"NA")</f>
        <v>NA</v>
      </c>
      <c r="BC7" s="33" t="str" cm="1">
        <f t="array" ref="BC7">IFERROR(_xlfn.XLOOKUP($B$4&amp;$B$11&amp;BB7,$A$69:$A$91&amp;$B$69:$B$91&amp;$C$69:$C$91,$D$69:$D$91),"")</f>
        <v/>
      </c>
      <c r="BD7" s="37" t="str">
        <f>IFERROR(IF(BB7="N",$B$5,BD6-(BE7-BC7*BD6/12)),"")</f>
        <v/>
      </c>
      <c r="BE7" s="37">
        <f>IFERROR(IF(BB7="N",BD7*BC7/12,PMT(BC7/12,COUNTIF(BB:BB,"Y"),-$B$5,0)),0)</f>
        <v>0</v>
      </c>
      <c r="BF7" s="37">
        <f>IF(AW7=0,$B$30+$B$31+$B$32,IF(AW7=$B$8*12,$B$33,0))</f>
        <v>0</v>
      </c>
      <c r="BG7" s="32" t="str">
        <f>IF(AW7=0,BE7+BF7-BD7,IF(AW7&gt;$B$8*12,"",BE7+BF7))</f>
        <v/>
      </c>
      <c r="BK7" s="20">
        <f t="shared" si="11"/>
        <v>3</v>
      </c>
      <c r="BL7" s="22">
        <f>$BN$4*$B$6/12*-1</f>
        <v>0</v>
      </c>
      <c r="BO7" s="22">
        <f t="shared" si="3"/>
        <v>0</v>
      </c>
      <c r="BP7" s="32" t="str">
        <f>IF(BK7&lt;=$B$8*12,IF(AND($B$4="Fixed Rate",OR($B$11="Principal and Interest",$B$11="Interest Only"),BK7&lt;=$B$7*12),"N",IF(AND($B$4="Fixed Rate",OR($B$11="Principal and Interest",$B$11="Interest Only"),BK7&gt;$B$7*12),"Y",IF(AND($B$4="Variable Rate",$B$11="Principal and Interest"),"N",IF(AND($B$4="Variable Rate",$B$11="Interest Only",BK7&lt;=$B$53),"N","Y")))),"NA")</f>
        <v>NA</v>
      </c>
      <c r="BQ7" s="33" t="str" cm="1">
        <f t="array" ref="BQ7">IFERROR(_xlfn.XLOOKUP($B$4&amp;$B$11&amp;BP7,$A$69:$A$91&amp;$B$69:$B$91&amp;$C$69:$C$91,$D$69:$D$91),"")</f>
        <v/>
      </c>
      <c r="BR7" s="37" t="str">
        <f>IFERROR(IF(BP7="N",$B$5,BR6-(BS7-BQ7*BR6/12)),"")</f>
        <v/>
      </c>
      <c r="BS7" s="37">
        <f>IFERROR(IF(BP7="N",BR7*BQ7/12,PMT(BQ7/12,COUNTIF(BP:BP,"Y"),-$B$5,0)),0)</f>
        <v>0</v>
      </c>
      <c r="BT7" s="37">
        <f>IF(BK7=0,$C$32+$C$30+$C$31,IF(BK7=$B$8*12,$C$33,0))</f>
        <v>0</v>
      </c>
      <c r="BU7" s="32" t="str">
        <f>IF(BK7=0,BS7+BT7-BR7,IF(BK7&gt;$B$8*12,"",BS7+BT7))</f>
        <v/>
      </c>
      <c r="BV7" s="32"/>
      <c r="BY7" s="6">
        <f t="shared" ref="BY7:BY40" si="17">BY6+1</f>
        <v>3</v>
      </c>
      <c r="BZ7" s="9">
        <f>PMT($B$6/12,300,150000,0)*-1</f>
        <v>500</v>
      </c>
      <c r="CA7" s="6">
        <f>IF(MOD(BY7,12)=0,$B$41,0)</f>
        <v>0</v>
      </c>
      <c r="CC7" s="8">
        <f t="shared" si="4"/>
        <v>500</v>
      </c>
      <c r="CD7" s="42" t="str">
        <f>IF(BY7&lt;=$B$8*12,IF(AND($B$4="Fixed Rate",OR($B$11="Principal and Interest",$B$11="Interest Only"),BY7&lt;=$B$7*12),"N",IF(AND($B$4="Fixed Rate",OR($B$11="Principal and Interest",$B$11="Interest Only"),BY7&gt;$B$7*12),"Y",IF(AND($B$4="Variable Rate",$B$11="Principal and Interest"),"N",IF(AND($B$4="Variable Rate",$B$11="Interest Only",BY7&lt;=$B$53),"N","Y")))),"NA")</f>
        <v>NA</v>
      </c>
      <c r="CE7" s="43" t="str" cm="1">
        <f t="array" ref="CE7">IFERROR(_xlfn.XLOOKUP($B$4&amp;$B$11&amp;CD7,$A$69:$A$91&amp;$B$69:$B$91&amp;$C$69:$C$91,$D$69:$D$91),"")</f>
        <v/>
      </c>
      <c r="CF7" s="42" t="str">
        <f t="shared" si="12"/>
        <v/>
      </c>
      <c r="CG7" s="44" t="str">
        <f>IFERROR(IF(CD7="N",PMT(CE7/12,$B$8*12,-$B$5,0),PMT(CE7/12,COUNTIF(CD:CD,"Y"),-($B$5+CUMPRINC($B$6/12,$B$8*12,$B$5,1,COUNTIF(CD:CD,"N")-1,0)),0)),"")</f>
        <v/>
      </c>
      <c r="CH7" s="44">
        <f>IF(BY7=0,$B$39+$B$41,IF(BY7=$B$8*12,$B$40,IF(MOD(BY7,12)=0,$B$41,0)))</f>
        <v>0</v>
      </c>
      <c r="CI7" s="42" t="str">
        <f>IF(BY7=0,CG7+CH7-CF7,IF(BY7&gt;$B$8*12,"",CG7+CH7))</f>
        <v/>
      </c>
      <c r="CJ7" s="42"/>
      <c r="CM7" s="6">
        <f t="shared" ref="CM7:CM40" si="18">CM6+1</f>
        <v>3</v>
      </c>
      <c r="CN7" s="9">
        <f>PMT($B$6/12,300,150000,0)*-1</f>
        <v>500</v>
      </c>
      <c r="CQ7" s="8">
        <f t="shared" si="5"/>
        <v>500</v>
      </c>
      <c r="CR7" s="42" t="str">
        <f>IF(CM7&lt;=$B$8*12,IF(AND($B$4="Fixed Rate",OR($B$11="Principal and Interest",$B$11="Interest Only"),CM7&lt;=$B$7*12),"N",IF(AND($B$4="Fixed Rate",OR($B$11="Principal and Interest",$B$11="Interest Only"),CM7&gt;$B$7*12),"Y",IF(AND($B$4="Variable Rate",$B$11="Principal and Interest"),"N",IF(AND($B$4="Variable Rate",$B$11="Interest Only",CM7&lt;=$B$53),"N","Y")))),"NA")</f>
        <v>NA</v>
      </c>
      <c r="CS7" s="43" t="str" cm="1">
        <f t="array" ref="CS7">IFERROR(_xlfn.XLOOKUP($B$4&amp;$B$11&amp;CR7,$A$69:$A$91&amp;$B$69:$B$91&amp;$C$69:$C$91,$D$69:$D$91),"")</f>
        <v/>
      </c>
      <c r="CT7" s="42" t="str">
        <f t="shared" si="13"/>
        <v/>
      </c>
      <c r="CU7" s="44" t="str">
        <f>IFERROR(IF(CR7="N",PMT(CS7/12,$B$8*12,-$B$5,0),PMT(CS7/12,COUNTIF(CR:CR,"Y"),-($B$5+CUMPRINC($B$6/12,$B$8*12,$B$5,1,COUNTIF(CR:CR,"N")-1,0)),0)),"")</f>
        <v/>
      </c>
      <c r="CV7" s="44">
        <f>IF(CM7=0,$C$39+$C$37+$C$38,IF(CM7=$B$8*12,$C$40,0))</f>
        <v>0</v>
      </c>
      <c r="CW7" s="42" t="str">
        <f>IF(CM7=0,CU7+CV7-CT7,IF(CM7&gt;$B$8*12,"",CU7+CV7))</f>
        <v/>
      </c>
      <c r="DA7" s="6">
        <f t="shared" ref="DA7:DA40" si="19">DA6+1</f>
        <v>3</v>
      </c>
      <c r="DB7" s="23">
        <f>$DD$4*$B$6/12*-1</f>
        <v>0</v>
      </c>
      <c r="DC7" s="6">
        <f>IF(MOD(DA7,12)=0,$B$41,0)</f>
        <v>0</v>
      </c>
      <c r="DE7" s="24">
        <f t="shared" si="6"/>
        <v>0</v>
      </c>
      <c r="DF7" s="42" t="str">
        <f>IF(DA7&lt;=$B$8*12,IF(AND($B$4="Fixed Rate",OR($B$11="Principal and Interest",$B$11="Interest Only"),DA7&lt;=$B$7*12),"N",IF(AND($B$4="Fixed Rate",OR($B$11="Principal and Interest",$B$11="Interest Only"),DA7&gt;$B$7*12),"Y",IF(AND($B$4="Variable Rate",$B$11="Principal and Interest"),"N",IF(AND($B$4="Variable Rate",$B$11="Interest Only",DA7&lt;=$B$53),"N","Y")))),"NA")</f>
        <v>NA</v>
      </c>
      <c r="DG7" s="43" t="str" cm="1">
        <f t="array" ref="DG7">IFERROR(_xlfn.XLOOKUP($B$4&amp;$B$11&amp;DF7,$A$69:$A$91&amp;$B$69:$B$91&amp;$C$69:$C$91,$D$69:$D$91),"")</f>
        <v/>
      </c>
      <c r="DH7" s="44" t="str">
        <f>IFERROR(IF(DF7="N",$B$5,DH6-(DI7-DG7*DH6/12)),"")</f>
        <v/>
      </c>
      <c r="DI7" s="44">
        <f>IFERROR(IF(DF7="N",DH7*DG7/12,PMT(DG7/12,COUNTIF(DF:DF,"Y"),-$B$5,0)),0)</f>
        <v>0</v>
      </c>
      <c r="DJ7" s="44">
        <f>IF(DA7=0,$B$39+$B$41,IF(DA7=$B$8*12,$B$40,IF(MOD(DA7,12)=0,$B$41,0)))</f>
        <v>0</v>
      </c>
      <c r="DK7" s="42" t="str">
        <f>IF(DA7=0,DI7+DJ7-DH7,IF(DA7&gt;$B$8*12,"",DI7+DJ7))</f>
        <v/>
      </c>
      <c r="DL7" s="42"/>
      <c r="DO7" s="6">
        <f t="shared" ref="DO7:DO40" si="20">DO6+1</f>
        <v>3</v>
      </c>
      <c r="DP7" s="3">
        <f>$DR$4*$B$6/12*-1</f>
        <v>0</v>
      </c>
      <c r="DS7" s="24">
        <f t="shared" si="14"/>
        <v>0</v>
      </c>
      <c r="DT7" s="42" t="str">
        <f>IF(DO7&lt;=$B$8*12,IF(AND($B$4="Fixed Rate",OR($B$11="Principal and Interest",$B$11="Interest Only"),DO7&lt;=$B$7*12),"N",IF(AND($B$4="Fixed Rate",OR($B$11="Principal and Interest",$B$11="Interest Only"),DO7&gt;$B$7*12),"Y",IF(AND($B$4="Variable Rate",$B$11="Principal and Interest"),"N",IF(AND($B$4="Variable Rate",$B$11="Interest Only",DO7&lt;=$B$53),"N","Y")))),"NA")</f>
        <v>NA</v>
      </c>
      <c r="DU7" s="43" t="str" cm="1">
        <f t="array" ref="DU7">IFERROR(_xlfn.XLOOKUP($B$4&amp;$B$11&amp;DT7,$A$69:$A$91&amp;$B$69:$B$91&amp;$C$69:$C$91,$D$69:$D$91),"")</f>
        <v/>
      </c>
      <c r="DV7" s="44" t="str">
        <f>IFERROR(IF(DT7="N",$B$5,DV6-(DW7-DU7*DV6/12)),"")</f>
        <v/>
      </c>
      <c r="DW7" s="44">
        <f>IFERROR(IF(DT7="N",DV7*DU7/12,PMT(DU7/12,COUNTIF(DT:DT,"Y"),-$B$5,0)),0)</f>
        <v>0</v>
      </c>
      <c r="DX7" s="44">
        <f>IF(DO7=0,$C$39+$C$37+$C$38,IF(DO7=$B$8*12,$C$40,0))</f>
        <v>0</v>
      </c>
      <c r="DY7" s="42" t="str">
        <f>IF(DO7=0,DW7+DX7-DV7,IF(DO7&gt;$B$8*12,"",DW7+DX7))</f>
        <v/>
      </c>
      <c r="DZ7" s="42"/>
      <c r="EC7" s="6">
        <f t="shared" ref="EC7:EC40" si="21">EC6+1</f>
        <v>3</v>
      </c>
      <c r="ED7" s="47">
        <f>$EF$4*$B$6/12*-1</f>
        <v>0</v>
      </c>
      <c r="EE7" s="6">
        <f>IF(MOD(EC7,12)=0,$B$41,0)</f>
        <v>0</v>
      </c>
      <c r="EG7" s="8">
        <f t="shared" si="7"/>
        <v>0</v>
      </c>
      <c r="EH7" s="45" t="s">
        <v>63</v>
      </c>
      <c r="EI7" s="108">
        <f>$B$6</f>
        <v>0</v>
      </c>
      <c r="EJ7" s="109">
        <f>IF(EC7&lt;=18,$B$5,(EJ6-(EK7-EI7*EJ6/12)))</f>
        <v>0</v>
      </c>
      <c r="EK7" s="109">
        <f>IF(EC7&lt;=18,EJ7*EI7/12,PMT(EI7/12,$B$8*12-18,-$B$5))</f>
        <v>0</v>
      </c>
      <c r="EL7" s="44">
        <f>IF(EC7=0,$D$37+$D$39,IF(EC7=$B$8*12,$D$40,IF(AND(MOD(EC7,12)=0,EC7&gt;18),$B$41,0)))</f>
        <v>0</v>
      </c>
      <c r="EM7" s="42" t="str">
        <f>IF(EC7=0,EK7+EL7-EJ7,IF(EC7&gt;$B$8*12,"",EK7+EL7))</f>
        <v/>
      </c>
    </row>
    <row r="8" spans="1:144" ht="21.95" customHeight="1" x14ac:dyDescent="0.25">
      <c r="A8" s="159" t="s">
        <v>52</v>
      </c>
      <c r="B8" s="172"/>
      <c r="C8" s="176"/>
      <c r="D8" s="177"/>
      <c r="U8" s="6">
        <f t="shared" si="15"/>
        <v>4</v>
      </c>
      <c r="V8" s="9">
        <f>PMT($B$6/12,300,150000,0)*-1</f>
        <v>500</v>
      </c>
      <c r="Y8" s="8">
        <f t="shared" si="0"/>
        <v>500</v>
      </c>
      <c r="Z8" s="30" t="str">
        <f>IF(U8&lt;=$B$8*12,IF(AND($B$4="Fixed Rate",OR($B$11="Principal and Interest",$B$11="Interest Only"),U8&lt;=$B$7*12),"N",IF(AND($B$4="Fixed Rate",OR($B$11="Principal and Interest",$B$11="Interest Only"),U8&gt;$B$7*12),"Y",IF(AND($B$4="Variable Rate",$B$11="Principal and Interest"),"N",IF(AND($B$4="Variable Rate",$B$11="Interest Only",U8&lt;=$B$53),"N","Y")))),"NA")</f>
        <v>NA</v>
      </c>
      <c r="AA8" s="28" t="str" cm="1">
        <f t="array" ref="AA8">IFERROR(_xlfn.XLOOKUP($B$4&amp;$B$11&amp;Z8,$A$69:$A$91&amp;$B$69:$B$91&amp;$C$69:$C$91,$D$69:$D$91),"")</f>
        <v/>
      </c>
      <c r="AB8" s="30" t="str">
        <f t="shared" si="8"/>
        <v/>
      </c>
      <c r="AC8" s="29" t="str">
        <f>IFERROR(IF(Z8="N",PMT(AA8/12,$B$8*12,-$B$5,0),PMT(AA8/12,COUNTIF(Z:Z,"Y"),-($B$5+CUMPRINC($B$6/12,$B$8*12,$B$5,1,COUNTIF(Z:Z,"N")-1,0)),0)),"")</f>
        <v/>
      </c>
      <c r="AD8" s="29">
        <f>IF(U8=0,$B$30+$B$31+$B$32,IF(U8=$B$8*12,$B$33,0))</f>
        <v>0</v>
      </c>
      <c r="AE8" s="30" t="str">
        <f>IF(U8=0,AC8+AD8-AB8,IF(U8&gt;$B$8*12,"",AC8+AD8))</f>
        <v/>
      </c>
      <c r="AI8" s="6">
        <f t="shared" si="16"/>
        <v>4</v>
      </c>
      <c r="AJ8" s="9">
        <f>PMT($B$6/12,300,150000,0)*-1</f>
        <v>500</v>
      </c>
      <c r="AM8" s="8">
        <f t="shared" si="1"/>
        <v>500</v>
      </c>
      <c r="AN8" s="32" t="str">
        <f>IF(AI8&lt;=$B$8*12,IF(AND($B$4="Fixed Rate",OR($B$11="Principal and Interest",$B$11="Interest Only"),AI8&lt;=$B$7*12),"N",IF(AND($B$4="Fixed Rate",OR($B$11="Principal and Interest",$B$11="Interest Only"),AI8&gt;$B$7*12),"Y",IF(AND($B$4="Variable Rate",$B$11="Principal and Interest"),"N",IF(AND($B$4="Variable Rate",$B$11="Interest Only",AI8&lt;=$B$53),"N","Y")))),"NA")</f>
        <v>NA</v>
      </c>
      <c r="AO8" s="33" t="str" cm="1">
        <f t="array" ref="AO8">IFERROR(_xlfn.XLOOKUP($B$4&amp;$B$11&amp;AN8,$A$69:$A$91&amp;$B$69:$B$91&amp;$C$69:$C$91,$D$69:$D$91),"")</f>
        <v/>
      </c>
      <c r="AP8" s="32" t="str">
        <f t="shared" si="9"/>
        <v/>
      </c>
      <c r="AQ8" s="37" t="str">
        <f>IFERROR(IF(AN8="N",PMT(AO8/12,$B$8*12,-$B$5,0),PMT(AO8/12,COUNTIF(AN:AN,"Y"),-($B$5+CUMPRINC($B$6/12,$B$8*12,$B$5,1,COUNTIF(AN:AN,"N")-1,0)),0)),"")</f>
        <v/>
      </c>
      <c r="AR8" s="37">
        <f>IF(AI8=0,$C$32+$C$30+$C$31,IF(AI8=$B$8*12,$C$33,0))</f>
        <v>0</v>
      </c>
      <c r="AS8" s="32" t="str">
        <f>IF(AI8=0,AQ8+AR8-AP8,IF(AI8&gt;$B$8*12,"",AQ8+AR8))</f>
        <v/>
      </c>
      <c r="AT8" s="32"/>
      <c r="AU8" s="8"/>
      <c r="AV8" s="8"/>
      <c r="AW8" s="20">
        <f t="shared" si="10"/>
        <v>4</v>
      </c>
      <c r="AX8" s="22">
        <f>$AZ$4*$B$6/12*-1</f>
        <v>0</v>
      </c>
      <c r="AY8" s="8"/>
      <c r="AZ8" s="8"/>
      <c r="BA8" s="22">
        <f t="shared" si="2"/>
        <v>0</v>
      </c>
      <c r="BB8" s="32" t="str">
        <f>IF(AW8&lt;=$B$8*12,IF(AND($B$4="Fixed Rate",OR($B$11="Principal and Interest",$B$11="Interest Only"),AW8&lt;=$B$7*12),"N",IF(AND($B$4="Fixed Rate",OR($B$11="Principal and Interest",$B$11="Interest Only"),AW8&gt;$B$7*12),"Y",IF(AND($B$4="Variable Rate",$B$11="Principal and Interest"),"N",IF(AND($B$4="Variable Rate",$B$11="Interest Only",AW8&lt;=$B$53),"N","Y")))),"NA")</f>
        <v>NA</v>
      </c>
      <c r="BC8" s="33" t="str" cm="1">
        <f t="array" ref="BC8">IFERROR(_xlfn.XLOOKUP($B$4&amp;$B$11&amp;BB8,$A$69:$A$91&amp;$B$69:$B$91&amp;$C$69:$C$91,$D$69:$D$91),"")</f>
        <v/>
      </c>
      <c r="BD8" s="37" t="str">
        <f>IFERROR(IF(BB8="N",$B$5,BD7-(BE8-BC8*BD7/12)),"")</f>
        <v/>
      </c>
      <c r="BE8" s="37">
        <f>IFERROR(IF(BB8="N",BD8*BC8/12,PMT(BC8/12,COUNTIF(BB:BB,"Y"),-$B$5,0)),0)</f>
        <v>0</v>
      </c>
      <c r="BF8" s="37">
        <f>IF(AW8=0,$B$30+$B$31+$B$32,IF(AW8=$B$8*12,$B$33,0))</f>
        <v>0</v>
      </c>
      <c r="BG8" s="32" t="str">
        <f>IF(AW8=0,BE8+BF8-BD8,IF(AW8&gt;$B$8*12,"",BE8+BF8))</f>
        <v/>
      </c>
      <c r="BK8" s="20">
        <f t="shared" si="11"/>
        <v>4</v>
      </c>
      <c r="BL8" s="22">
        <f>$BN$4*$B$6/12*-1</f>
        <v>0</v>
      </c>
      <c r="BO8" s="22">
        <f t="shared" si="3"/>
        <v>0</v>
      </c>
      <c r="BP8" s="32" t="str">
        <f>IF(BK8&lt;=$B$8*12,IF(AND($B$4="Fixed Rate",OR($B$11="Principal and Interest",$B$11="Interest Only"),BK8&lt;=$B$7*12),"N",IF(AND($B$4="Fixed Rate",OR($B$11="Principal and Interest",$B$11="Interest Only"),BK8&gt;$B$7*12),"Y",IF(AND($B$4="Variable Rate",$B$11="Principal and Interest"),"N",IF(AND($B$4="Variable Rate",$B$11="Interest Only",BK8&lt;=$B$53),"N","Y")))),"NA")</f>
        <v>NA</v>
      </c>
      <c r="BQ8" s="33" t="str" cm="1">
        <f t="array" ref="BQ8">IFERROR(_xlfn.XLOOKUP($B$4&amp;$B$11&amp;BP8,$A$69:$A$91&amp;$B$69:$B$91&amp;$C$69:$C$91,$D$69:$D$91),"")</f>
        <v/>
      </c>
      <c r="BR8" s="37" t="str">
        <f>IFERROR(IF(BP8="N",$B$5,BR7-(BS8-BQ8*BR7/12)),"")</f>
        <v/>
      </c>
      <c r="BS8" s="37">
        <f>IFERROR(IF(BP8="N",BR8*BQ8/12,PMT(BQ8/12,COUNTIF(BP:BP,"Y"),-$B$5,0)),0)</f>
        <v>0</v>
      </c>
      <c r="BT8" s="37">
        <f>IF(BK8=0,$C$32+$C$30+$C$31,IF(BK8=$B$8*12,$C$33,0))</f>
        <v>0</v>
      </c>
      <c r="BU8" s="32" t="str">
        <f>IF(BK8=0,BS8+BT8-BR8,IF(BK8&gt;$B$8*12,"",BS8+BT8))</f>
        <v/>
      </c>
      <c r="BV8" s="32"/>
      <c r="BY8" s="6">
        <f t="shared" si="17"/>
        <v>4</v>
      </c>
      <c r="BZ8" s="9">
        <f>PMT($B$6/12,300,150000,0)*-1</f>
        <v>500</v>
      </c>
      <c r="CA8" s="6">
        <f>IF(MOD(BY8,12)=0,$B$41,0)</f>
        <v>0</v>
      </c>
      <c r="CC8" s="8">
        <f t="shared" si="4"/>
        <v>500</v>
      </c>
      <c r="CD8" s="42" t="str">
        <f>IF(BY8&lt;=$B$8*12,IF(AND($B$4="Fixed Rate",OR($B$11="Principal and Interest",$B$11="Interest Only"),BY8&lt;=$B$7*12),"N",IF(AND($B$4="Fixed Rate",OR($B$11="Principal and Interest",$B$11="Interest Only"),BY8&gt;$B$7*12),"Y",IF(AND($B$4="Variable Rate",$B$11="Principal and Interest"),"N",IF(AND($B$4="Variable Rate",$B$11="Interest Only",BY8&lt;=$B$53),"N","Y")))),"NA")</f>
        <v>NA</v>
      </c>
      <c r="CE8" s="43" t="str" cm="1">
        <f t="array" ref="CE8">IFERROR(_xlfn.XLOOKUP($B$4&amp;$B$11&amp;CD8,$A$69:$A$91&amp;$B$69:$B$91&amp;$C$69:$C$91,$D$69:$D$91),"")</f>
        <v/>
      </c>
      <c r="CF8" s="42" t="str">
        <f t="shared" si="12"/>
        <v/>
      </c>
      <c r="CG8" s="44" t="str">
        <f>IFERROR(IF(CD8="N",PMT(CE8/12,$B$8*12,-$B$5,0),PMT(CE8/12,COUNTIF(CD:CD,"Y"),-($B$5+CUMPRINC($B$6/12,$B$8*12,$B$5,1,COUNTIF(CD:CD,"N")-1,0)),0)),"")</f>
        <v/>
      </c>
      <c r="CH8" s="44">
        <f>IF(BY8=0,$B$39+$B$41,IF(BY8=$B$8*12,$B$40,IF(MOD(BY8,12)=0,$B$41,0)))</f>
        <v>0</v>
      </c>
      <c r="CI8" s="42" t="str">
        <f>IF(BY8=0,CG8+CH8-CF8,IF(BY8&gt;$B$8*12,"",CG8+CH8))</f>
        <v/>
      </c>
      <c r="CJ8" s="42"/>
      <c r="CM8" s="6">
        <f t="shared" si="18"/>
        <v>4</v>
      </c>
      <c r="CN8" s="9">
        <f>PMT($B$6/12,300,150000,0)*-1</f>
        <v>500</v>
      </c>
      <c r="CQ8" s="8">
        <f t="shared" si="5"/>
        <v>500</v>
      </c>
      <c r="CR8" s="42" t="str">
        <f>IF(CM8&lt;=$B$8*12,IF(AND($B$4="Fixed Rate",OR($B$11="Principal and Interest",$B$11="Interest Only"),CM8&lt;=$B$7*12),"N",IF(AND($B$4="Fixed Rate",OR($B$11="Principal and Interest",$B$11="Interest Only"),CM8&gt;$B$7*12),"Y",IF(AND($B$4="Variable Rate",$B$11="Principal and Interest"),"N",IF(AND($B$4="Variable Rate",$B$11="Interest Only",CM8&lt;=$B$53),"N","Y")))),"NA")</f>
        <v>NA</v>
      </c>
      <c r="CS8" s="43" t="str" cm="1">
        <f t="array" ref="CS8">IFERROR(_xlfn.XLOOKUP($B$4&amp;$B$11&amp;CR8,$A$69:$A$91&amp;$B$69:$B$91&amp;$C$69:$C$91,$D$69:$D$91),"")</f>
        <v/>
      </c>
      <c r="CT8" s="42" t="str">
        <f t="shared" si="13"/>
        <v/>
      </c>
      <c r="CU8" s="44" t="str">
        <f>IFERROR(IF(CR8="N",PMT(CS8/12,$B$8*12,-$B$5,0),PMT(CS8/12,COUNTIF(CR:CR,"Y"),-($B$5+CUMPRINC($B$6/12,$B$8*12,$B$5,1,COUNTIF(CR:CR,"N")-1,0)),0)),"")</f>
        <v/>
      </c>
      <c r="CV8" s="44">
        <f>IF(CM8=0,$C$39+$C$37+$C$38,IF(CM8=$B$8*12,$C$40,0))</f>
        <v>0</v>
      </c>
      <c r="CW8" s="42" t="str">
        <f>IF(CM8=0,CU8+CV8-CT8,IF(CM8&gt;$B$8*12,"",CU8+CV8))</f>
        <v/>
      </c>
      <c r="DA8" s="6">
        <f t="shared" si="19"/>
        <v>4</v>
      </c>
      <c r="DB8" s="23">
        <f>$DD$4*$B$6/12*-1</f>
        <v>0</v>
      </c>
      <c r="DC8" s="6">
        <f>IF(MOD(DA8,12)=0,$B$41,0)</f>
        <v>0</v>
      </c>
      <c r="DE8" s="24">
        <f t="shared" si="6"/>
        <v>0</v>
      </c>
      <c r="DF8" s="42" t="str">
        <f>IF(DA8&lt;=$B$8*12,IF(AND($B$4="Fixed Rate",OR($B$11="Principal and Interest",$B$11="Interest Only"),DA8&lt;=$B$7*12),"N",IF(AND($B$4="Fixed Rate",OR($B$11="Principal and Interest",$B$11="Interest Only"),DA8&gt;$B$7*12),"Y",IF(AND($B$4="Variable Rate",$B$11="Principal and Interest"),"N",IF(AND($B$4="Variable Rate",$B$11="Interest Only",DA8&lt;=$B$53),"N","Y")))),"NA")</f>
        <v>NA</v>
      </c>
      <c r="DG8" s="43" t="str" cm="1">
        <f t="array" ref="DG8">IFERROR(_xlfn.XLOOKUP($B$4&amp;$B$11&amp;DF8,$A$69:$A$91&amp;$B$69:$B$91&amp;$C$69:$C$91,$D$69:$D$91),"")</f>
        <v/>
      </c>
      <c r="DH8" s="44" t="str">
        <f>IFERROR(IF(DF8="N",$B$5,DH7-(DI8-DG8*DH7/12)),"")</f>
        <v/>
      </c>
      <c r="DI8" s="44">
        <f>IFERROR(IF(DF8="N",DH8*DG8/12,PMT(DG8/12,COUNTIF(DF:DF,"Y"),-$B$5,0)),0)</f>
        <v>0</v>
      </c>
      <c r="DJ8" s="44">
        <f>IF(DA8=0,$B$39+$B$41,IF(DA8=$B$8*12,$B$40,IF(MOD(DA8,12)=0,$B$41,0)))</f>
        <v>0</v>
      </c>
      <c r="DK8" s="42" t="str">
        <f>IF(DA8=0,DI8+DJ8-DH8,IF(DA8&gt;$B$8*12,"",DI8+DJ8))</f>
        <v/>
      </c>
      <c r="DL8" s="42"/>
      <c r="DO8" s="6">
        <f t="shared" si="20"/>
        <v>4</v>
      </c>
      <c r="DP8" s="3">
        <f>$DR$4*$B$6/12*-1</f>
        <v>0</v>
      </c>
      <c r="DS8" s="24">
        <f t="shared" si="14"/>
        <v>0</v>
      </c>
      <c r="DT8" s="42" t="str">
        <f>IF(DO8&lt;=$B$8*12,IF(AND($B$4="Fixed Rate",OR($B$11="Principal and Interest",$B$11="Interest Only"),DO8&lt;=$B$7*12),"N",IF(AND($B$4="Fixed Rate",OR($B$11="Principal and Interest",$B$11="Interest Only"),DO8&gt;$B$7*12),"Y",IF(AND($B$4="Variable Rate",$B$11="Principal and Interest"),"N",IF(AND($B$4="Variable Rate",$B$11="Interest Only",DO8&lt;=$B$53),"N","Y")))),"NA")</f>
        <v>NA</v>
      </c>
      <c r="DU8" s="43" t="str" cm="1">
        <f t="array" ref="DU8">IFERROR(_xlfn.XLOOKUP($B$4&amp;$B$11&amp;DT8,$A$69:$A$91&amp;$B$69:$B$91&amp;$C$69:$C$91,$D$69:$D$91),"")</f>
        <v/>
      </c>
      <c r="DV8" s="44" t="str">
        <f>IFERROR(IF(DT8="N",$B$5,DV7-(DW8-DU8*DV7/12)),"")</f>
        <v/>
      </c>
      <c r="DW8" s="44">
        <f>IFERROR(IF(DT8="N",DV8*DU8/12,PMT(DU8/12,COUNTIF(DT:DT,"Y"),-$B$5,0)),0)</f>
        <v>0</v>
      </c>
      <c r="DX8" s="44">
        <f>IF(DO8=0,$C$39+$C$37+$C$38,IF(DO8=$B$8*12,$C$40,0))</f>
        <v>0</v>
      </c>
      <c r="DY8" s="42" t="str">
        <f>IF(DO8=0,DW8+DX8-DV8,IF(DO8&gt;$B$8*12,"",DW8+DX8))</f>
        <v/>
      </c>
      <c r="DZ8" s="42"/>
      <c r="EC8" s="6">
        <f t="shared" si="21"/>
        <v>4</v>
      </c>
      <c r="ED8" s="47">
        <f>$EF$4*$B$6/12*-1</f>
        <v>0</v>
      </c>
      <c r="EE8" s="6">
        <f>IF(MOD(EC8,12)=0,$B$41,0)</f>
        <v>0</v>
      </c>
      <c r="EG8" s="8">
        <f t="shared" si="7"/>
        <v>0</v>
      </c>
      <c r="EH8" s="45" t="s">
        <v>63</v>
      </c>
      <c r="EI8" s="108">
        <f>$B$6</f>
        <v>0</v>
      </c>
      <c r="EJ8" s="109">
        <f>IF(EC8&lt;=18,$B$5,(EJ7-(EK8-EI8*EJ7/12)))</f>
        <v>0</v>
      </c>
      <c r="EK8" s="109">
        <f>IF(EC8&lt;=18,EJ8*EI8/12,PMT(EI8/12,$B$8*12-18,-$B$5))</f>
        <v>0</v>
      </c>
      <c r="EL8" s="44">
        <f>IF(EC8=0,$D$37+$D$39,IF(EC8=$B$8*12,$D$40,IF(AND(MOD(EC8,12)=0,EC8&gt;18),$B$41,0)))</f>
        <v>0</v>
      </c>
      <c r="EM8" s="42" t="str">
        <f>IF(EC8=0,EK8+EL8-EJ8,IF(EC8&gt;$B$8*12,"",EK8+EL8))</f>
        <v/>
      </c>
    </row>
    <row r="9" spans="1:144" ht="24.95" customHeight="1" x14ac:dyDescent="0.25">
      <c r="A9" s="217" t="s">
        <v>200</v>
      </c>
      <c r="B9" s="211"/>
      <c r="C9" s="211"/>
      <c r="D9" s="211"/>
      <c r="E9" s="208"/>
      <c r="V9" s="9"/>
      <c r="Y9" s="8"/>
      <c r="Z9" s="30"/>
      <c r="AA9" s="28"/>
      <c r="AB9" s="30"/>
      <c r="AE9" s="30"/>
      <c r="AJ9" s="9"/>
      <c r="AM9" s="8"/>
      <c r="AN9" s="32"/>
      <c r="AO9" s="33"/>
      <c r="AP9" s="32"/>
      <c r="AQ9" s="37"/>
      <c r="AR9" s="37"/>
      <c r="AS9" s="32"/>
      <c r="AT9" s="32"/>
      <c r="AU9" s="8"/>
      <c r="AV9" s="8"/>
      <c r="AW9" s="20"/>
      <c r="AY9" s="8"/>
      <c r="AZ9" s="8"/>
      <c r="BB9" s="32"/>
      <c r="BC9" s="33"/>
      <c r="BD9" s="37"/>
      <c r="BE9" s="37"/>
      <c r="BF9" s="37"/>
      <c r="BG9" s="32"/>
      <c r="BK9" s="20"/>
      <c r="BO9" s="22"/>
      <c r="BP9" s="32"/>
      <c r="BQ9" s="33"/>
      <c r="BR9" s="37"/>
      <c r="BS9" s="37"/>
      <c r="BT9" s="37"/>
      <c r="BU9" s="32"/>
      <c r="BV9" s="32"/>
      <c r="BZ9" s="9"/>
      <c r="CA9" s="6"/>
      <c r="CC9" s="8"/>
      <c r="CD9" s="42"/>
      <c r="CE9" s="43"/>
      <c r="CF9" s="42"/>
      <c r="CG9" s="44"/>
      <c r="CH9" s="44"/>
      <c r="CI9" s="42"/>
      <c r="CJ9" s="42"/>
      <c r="CN9" s="9"/>
      <c r="CQ9" s="8"/>
      <c r="CR9" s="42"/>
      <c r="CS9" s="43"/>
      <c r="CT9" s="42"/>
      <c r="CU9" s="44"/>
      <c r="CV9" s="44"/>
      <c r="CW9" s="42"/>
      <c r="DB9" s="23"/>
      <c r="DC9" s="6"/>
      <c r="DE9" s="24"/>
      <c r="DF9" s="42"/>
      <c r="DG9" s="43"/>
      <c r="DH9" s="44"/>
      <c r="DI9" s="44"/>
      <c r="DJ9" s="44"/>
      <c r="DK9" s="42"/>
      <c r="DL9" s="42"/>
      <c r="DP9" s="3"/>
      <c r="DS9" s="24"/>
      <c r="DT9" s="42"/>
      <c r="DU9" s="43"/>
      <c r="DV9" s="44"/>
      <c r="DW9" s="44"/>
      <c r="DX9" s="44"/>
      <c r="DY9" s="42"/>
      <c r="DZ9" s="42"/>
      <c r="EE9" s="6"/>
      <c r="EG9" s="8"/>
      <c r="EI9" s="108"/>
      <c r="EJ9" s="109"/>
      <c r="EK9" s="109"/>
      <c r="EL9" s="44"/>
      <c r="EM9" s="42"/>
    </row>
    <row r="10" spans="1:144" ht="21.95" customHeight="1" x14ac:dyDescent="0.25">
      <c r="A10" s="158" t="s">
        <v>2</v>
      </c>
      <c r="B10" s="169"/>
      <c r="C10" s="174" t="str">
        <f>IF(AND(B10="Construction Loan",B4="Fixed Rate"),"Fixed Rate not available during construction","")</f>
        <v/>
      </c>
      <c r="D10" s="175"/>
      <c r="U10" s="6">
        <f>U8+1</f>
        <v>5</v>
      </c>
      <c r="V10" s="9">
        <f>PMT($B$6/12,300,150000,0)*-1</f>
        <v>500</v>
      </c>
      <c r="Y10" s="8">
        <f t="shared" si="0"/>
        <v>500</v>
      </c>
      <c r="Z10" s="30" t="str">
        <f>IF(U10&lt;=$B$8*12,IF(AND($B$4="Fixed Rate",OR($B$11="Principal and Interest",$B$11="Interest Only"),U10&lt;=$B$7*12),"N",IF(AND($B$4="Fixed Rate",OR($B$11="Principal and Interest",$B$11="Interest Only"),U10&gt;$B$7*12),"Y",IF(AND($B$4="Variable Rate",$B$11="Principal and Interest"),"N",IF(AND($B$4="Variable Rate",$B$11="Interest Only",U10&lt;=$B$53),"N","Y")))),"NA")</f>
        <v>NA</v>
      </c>
      <c r="AA10" s="28" t="str" cm="1">
        <f t="array" ref="AA10">IFERROR(_xlfn.XLOOKUP($B$4&amp;$B$11&amp;Z10,$A$69:$A$91&amp;$B$69:$B$91&amp;$C$69:$C$91,$D$69:$D$91),"")</f>
        <v/>
      </c>
      <c r="AB10" s="30" t="str">
        <f>IFERROR(AB8-(AC10-AA10*AB8/12),"")</f>
        <v/>
      </c>
      <c r="AC10" s="29" t="str">
        <f>IFERROR(IF(Z10="N",PMT(AA10/12,$B$8*12,-$B$5,0),PMT(AA10/12,COUNTIF(Z:Z,"Y"),-($B$5+CUMPRINC($B$6/12,$B$8*12,$B$5,1,COUNTIF(Z:Z,"N")-1,0)),0)),"")</f>
        <v/>
      </c>
      <c r="AD10" s="29">
        <f>IF(U10=0,$B$30+$B$31+$B$32,IF(U10=$B$8*12,$B$33,0))</f>
        <v>0</v>
      </c>
      <c r="AE10" s="30" t="str">
        <f>IF(U10=0,AC10+AD10-AB10,IF(U10&gt;$B$8*12,"",AC10+AD10))</f>
        <v/>
      </c>
      <c r="AI10" s="6">
        <f>AI8+1</f>
        <v>5</v>
      </c>
      <c r="AJ10" s="9">
        <f>PMT($B$6/12,300,150000,0)*-1</f>
        <v>500</v>
      </c>
      <c r="AM10" s="8">
        <f t="shared" si="1"/>
        <v>500</v>
      </c>
      <c r="AN10" s="32" t="str">
        <f>IF(AI10&lt;=$B$8*12,IF(AND($B$4="Fixed Rate",OR($B$11="Principal and Interest",$B$11="Interest Only"),AI10&lt;=$B$7*12),"N",IF(AND($B$4="Fixed Rate",OR($B$11="Principal and Interest",$B$11="Interest Only"),AI10&gt;$B$7*12),"Y",IF(AND($B$4="Variable Rate",$B$11="Principal and Interest"),"N",IF(AND($B$4="Variable Rate",$B$11="Interest Only",AI10&lt;=$B$53),"N","Y")))),"NA")</f>
        <v>NA</v>
      </c>
      <c r="AO10" s="33" t="str" cm="1">
        <f t="array" ref="AO10">IFERROR(_xlfn.XLOOKUP($B$4&amp;$B$11&amp;AN10,$A$69:$A$91&amp;$B$69:$B$91&amp;$C$69:$C$91,$D$69:$D$91),"")</f>
        <v/>
      </c>
      <c r="AP10" s="32" t="str">
        <f>IFERROR(AP8-(AQ10-AO10*AP8/12),"")</f>
        <v/>
      </c>
      <c r="AQ10" s="37" t="str">
        <f>IFERROR(IF(AN10="N",PMT(AO10/12,$B$8*12,-$B$5,0),PMT(AO10/12,COUNTIF(AN:AN,"Y"),-($B$5+CUMPRINC($B$6/12,$B$8*12,$B$5,1,COUNTIF(AN:AN,"N")-1,0)),0)),"")</f>
        <v/>
      </c>
      <c r="AR10" s="37">
        <f>IF(AI10=0,$C$32+$C$30+$C$31,IF(AI10=$B$8*12,$C$33,0))</f>
        <v>0</v>
      </c>
      <c r="AS10" s="32" t="str">
        <f>IF(AI10=0,AQ10+AR10-AP10,IF(AI10&gt;$B$8*12,"",AQ10+AR10))</f>
        <v/>
      </c>
      <c r="AT10" s="32"/>
      <c r="AU10" s="8"/>
      <c r="AV10" s="8"/>
      <c r="AW10" s="20">
        <f>AW8+1</f>
        <v>5</v>
      </c>
      <c r="AX10" s="22">
        <f>$AZ$4*$B$6/12*-1</f>
        <v>0</v>
      </c>
      <c r="AY10" s="8"/>
      <c r="AZ10" s="8"/>
      <c r="BA10" s="22">
        <f t="shared" si="2"/>
        <v>0</v>
      </c>
      <c r="BB10" s="32" t="str">
        <f>IF(AW10&lt;=$B$8*12,IF(AND($B$4="Fixed Rate",OR($B$11="Principal and Interest",$B$11="Interest Only"),AW10&lt;=$B$7*12),"N",IF(AND($B$4="Fixed Rate",OR($B$11="Principal and Interest",$B$11="Interest Only"),AW10&gt;$B$7*12),"Y",IF(AND($B$4="Variable Rate",$B$11="Principal and Interest"),"N",IF(AND($B$4="Variable Rate",$B$11="Interest Only",AW10&lt;=$B$53),"N","Y")))),"NA")</f>
        <v>NA</v>
      </c>
      <c r="BC10" s="33" t="str" cm="1">
        <f t="array" ref="BC10">IFERROR(_xlfn.XLOOKUP($B$4&amp;$B$11&amp;BB10,$A$69:$A$91&amp;$B$69:$B$91&amp;$C$69:$C$91,$D$69:$D$91),"")</f>
        <v/>
      </c>
      <c r="BD10" s="37" t="str">
        <f>IFERROR(IF(BB10="N",$B$5,BD8-(BE10-BC10*BD8/12)),"")</f>
        <v/>
      </c>
      <c r="BE10" s="37">
        <f>IFERROR(IF(BB10="N",BD10*BC10/12,PMT(BC10/12,COUNTIF(BB:BB,"Y"),-$B$5,0)),0)</f>
        <v>0</v>
      </c>
      <c r="BF10" s="37">
        <f>IF(AW10=0,$B$30+$B$31+$B$32,IF(AW10=$B$8*12,$B$33,0))</f>
        <v>0</v>
      </c>
      <c r="BG10" s="32" t="str">
        <f>IF(AW10=0,BE10+BF10-BD10,IF(AW10&gt;$B$8*12,"",BE10+BF10))</f>
        <v/>
      </c>
      <c r="BK10" s="20">
        <f>BK8+1</f>
        <v>5</v>
      </c>
      <c r="BL10" s="22">
        <f>$BN$4*$B$6/12*-1</f>
        <v>0</v>
      </c>
      <c r="BO10" s="22">
        <f t="shared" si="3"/>
        <v>0</v>
      </c>
      <c r="BP10" s="32" t="str">
        <f>IF(BK10&lt;=$B$8*12,IF(AND($B$4="Fixed Rate",OR($B$11="Principal and Interest",$B$11="Interest Only"),BK10&lt;=$B$7*12),"N",IF(AND($B$4="Fixed Rate",OR($B$11="Principal and Interest",$B$11="Interest Only"),BK10&gt;$B$7*12),"Y",IF(AND($B$4="Variable Rate",$B$11="Principal and Interest"),"N",IF(AND($B$4="Variable Rate",$B$11="Interest Only",BK10&lt;=$B$53),"N","Y")))),"NA")</f>
        <v>NA</v>
      </c>
      <c r="BQ10" s="33" t="str" cm="1">
        <f t="array" ref="BQ10">IFERROR(_xlfn.XLOOKUP($B$4&amp;$B$11&amp;BP10,$A$69:$A$91&amp;$B$69:$B$91&amp;$C$69:$C$91,$D$69:$D$91),"")</f>
        <v/>
      </c>
      <c r="BR10" s="37" t="str">
        <f>IFERROR(IF(BP10="N",$B$5,BR8-(BS10-BQ10*BR8/12)),"")</f>
        <v/>
      </c>
      <c r="BS10" s="37">
        <f>IFERROR(IF(BP10="N",BR10*BQ10/12,PMT(BQ10/12,COUNTIF(BP:BP,"Y"),-$B$5,0)),0)</f>
        <v>0</v>
      </c>
      <c r="BT10" s="37">
        <f>IF(BK10=0,$C$32+$C$30+$C$31,IF(BK10=$B$8*12,$C$33,0))</f>
        <v>0</v>
      </c>
      <c r="BU10" s="32" t="str">
        <f>IF(BK10=0,BS10+BT10-BR10,IF(BK10&gt;$B$8*12,"",BS10+BT10))</f>
        <v/>
      </c>
      <c r="BV10" s="32"/>
      <c r="BY10" s="6">
        <f>BY8+1</f>
        <v>5</v>
      </c>
      <c r="BZ10" s="9">
        <f>PMT($B$6/12,300,150000,0)*-1</f>
        <v>500</v>
      </c>
      <c r="CA10" s="6">
        <f>IF(MOD(BY10,12)=0,$B$41,0)</f>
        <v>0</v>
      </c>
      <c r="CC10" s="8">
        <f t="shared" si="4"/>
        <v>500</v>
      </c>
      <c r="CD10" s="42" t="str">
        <f>IF(BY10&lt;=$B$8*12,IF(AND($B$4="Fixed Rate",OR($B$11="Principal and Interest",$B$11="Interest Only"),BY10&lt;=$B$7*12),"N",IF(AND($B$4="Fixed Rate",OR($B$11="Principal and Interest",$B$11="Interest Only"),BY10&gt;$B$7*12),"Y",IF(AND($B$4="Variable Rate",$B$11="Principal and Interest"),"N",IF(AND($B$4="Variable Rate",$B$11="Interest Only",BY10&lt;=$B$53),"N","Y")))),"NA")</f>
        <v>NA</v>
      </c>
      <c r="CE10" s="43" t="str" cm="1">
        <f t="array" ref="CE10">IFERROR(_xlfn.XLOOKUP($B$4&amp;$B$11&amp;CD10,$A$69:$A$91&amp;$B$69:$B$91&amp;$C$69:$C$91,$D$69:$D$91),"")</f>
        <v/>
      </c>
      <c r="CF10" s="42" t="str">
        <f>IFERROR(CF8-(CG10-CE10*CF8/12),"")</f>
        <v/>
      </c>
      <c r="CG10" s="44" t="str">
        <f>IFERROR(IF(CD10="N",PMT(CE10/12,$B$8*12,-$B$5,0),PMT(CE10/12,COUNTIF(CD:CD,"Y"),-($B$5+CUMPRINC($B$6/12,$B$8*12,$B$5,1,COUNTIF(CD:CD,"N")-1,0)),0)),"")</f>
        <v/>
      </c>
      <c r="CH10" s="44">
        <f>IF(BY10=0,$B$39+$B$41,IF(BY10=$B$8*12,$B$40,IF(MOD(BY10,12)=0,$B$41,0)))</f>
        <v>0</v>
      </c>
      <c r="CI10" s="42" t="str">
        <f>IF(BY10=0,CG10+CH10-CF10,IF(BY10&gt;$B$8*12,"",CG10+CH10))</f>
        <v/>
      </c>
      <c r="CJ10" s="42"/>
      <c r="CM10" s="6">
        <f>CM8+1</f>
        <v>5</v>
      </c>
      <c r="CN10" s="9">
        <f>PMT($B$6/12,300,150000,0)*-1</f>
        <v>500</v>
      </c>
      <c r="CQ10" s="8">
        <f t="shared" si="5"/>
        <v>500</v>
      </c>
      <c r="CR10" s="42" t="str">
        <f>IF(CM10&lt;=$B$8*12,IF(AND($B$4="Fixed Rate",OR($B$11="Principal and Interest",$B$11="Interest Only"),CM10&lt;=$B$7*12),"N",IF(AND($B$4="Fixed Rate",OR($B$11="Principal and Interest",$B$11="Interest Only"),CM10&gt;$B$7*12),"Y",IF(AND($B$4="Variable Rate",$B$11="Principal and Interest"),"N",IF(AND($B$4="Variable Rate",$B$11="Interest Only",CM10&lt;=$B$53),"N","Y")))),"NA")</f>
        <v>NA</v>
      </c>
      <c r="CS10" s="43" t="str" cm="1">
        <f t="array" ref="CS10">IFERROR(_xlfn.XLOOKUP($B$4&amp;$B$11&amp;CR10,$A$69:$A$91&amp;$B$69:$B$91&amp;$C$69:$C$91,$D$69:$D$91),"")</f>
        <v/>
      </c>
      <c r="CT10" s="42" t="str">
        <f>IFERROR(CT8-(CU10-CS10*CT8/12),"")</f>
        <v/>
      </c>
      <c r="CU10" s="44" t="str">
        <f>IFERROR(IF(CR10="N",PMT(CS10/12,$B$8*12,-$B$5,0),PMT(CS10/12,COUNTIF(CR:CR,"Y"),-($B$5+CUMPRINC($B$6/12,$B$8*12,$B$5,1,COUNTIF(CR:CR,"N")-1,0)),0)),"")</f>
        <v/>
      </c>
      <c r="CV10" s="44">
        <f>IF(CM10=0,$C$39+$C$37+$C$38,IF(CM10=$B$8*12,$C$40,0))</f>
        <v>0</v>
      </c>
      <c r="CW10" s="42" t="str">
        <f>IF(CM10=0,CU10+CV10-CT10,IF(CM10&gt;$B$8*12,"",CU10+CV10))</f>
        <v/>
      </c>
      <c r="DA10" s="6">
        <f>DA8+1</f>
        <v>5</v>
      </c>
      <c r="DB10" s="23">
        <f>$DD$4*$B$6/12*-1</f>
        <v>0</v>
      </c>
      <c r="DC10" s="6">
        <f>IF(MOD(DA10,12)=0,$B$41,0)</f>
        <v>0</v>
      </c>
      <c r="DE10" s="24">
        <f t="shared" si="6"/>
        <v>0</v>
      </c>
      <c r="DF10" s="42" t="str">
        <f>IF(DA10&lt;=$B$8*12,IF(AND($B$4="Fixed Rate",OR($B$11="Principal and Interest",$B$11="Interest Only"),DA10&lt;=$B$7*12),"N",IF(AND($B$4="Fixed Rate",OR($B$11="Principal and Interest",$B$11="Interest Only"),DA10&gt;$B$7*12),"Y",IF(AND($B$4="Variable Rate",$B$11="Principal and Interest"),"N",IF(AND($B$4="Variable Rate",$B$11="Interest Only",DA10&lt;=$B$53),"N","Y")))),"NA")</f>
        <v>NA</v>
      </c>
      <c r="DG10" s="43" t="str" cm="1">
        <f t="array" ref="DG10">IFERROR(_xlfn.XLOOKUP($B$4&amp;$B$11&amp;DF10,$A$69:$A$91&amp;$B$69:$B$91&amp;$C$69:$C$91,$D$69:$D$91),"")</f>
        <v/>
      </c>
      <c r="DH10" s="44" t="str">
        <f>IFERROR(IF(DF10="N",$B$5,DH8-(DI10-DG10*DH8/12)),"")</f>
        <v/>
      </c>
      <c r="DI10" s="44">
        <f>IFERROR(IF(DF10="N",DH10*DG10/12,PMT(DG10/12,COUNTIF(DF:DF,"Y"),-$B$5,0)),0)</f>
        <v>0</v>
      </c>
      <c r="DJ10" s="44">
        <f>IF(DA10=0,$B$39+$B$41,IF(DA10=$B$8*12,$B$40,IF(MOD(DA10,12)=0,$B$41,0)))</f>
        <v>0</v>
      </c>
      <c r="DK10" s="42" t="str">
        <f>IF(DA10=0,DI10+DJ10-DH10,IF(DA10&gt;$B$8*12,"",DI10+DJ10))</f>
        <v/>
      </c>
      <c r="DL10" s="42"/>
      <c r="DO10" s="6">
        <f>DO8+1</f>
        <v>5</v>
      </c>
      <c r="DP10" s="3">
        <f>$DR$4*$B$6/12*-1</f>
        <v>0</v>
      </c>
      <c r="DS10" s="24">
        <f t="shared" si="14"/>
        <v>0</v>
      </c>
      <c r="DT10" s="42" t="str">
        <f>IF(DO10&lt;=$B$8*12,IF(AND($B$4="Fixed Rate",OR($B$11="Principal and Interest",$B$11="Interest Only"),DO10&lt;=$B$7*12),"N",IF(AND($B$4="Fixed Rate",OR($B$11="Principal and Interest",$B$11="Interest Only"),DO10&gt;$B$7*12),"Y",IF(AND($B$4="Variable Rate",$B$11="Principal and Interest"),"N",IF(AND($B$4="Variable Rate",$B$11="Interest Only",DO10&lt;=$B$53),"N","Y")))),"NA")</f>
        <v>NA</v>
      </c>
      <c r="DU10" s="43" t="str" cm="1">
        <f t="array" ref="DU10">IFERROR(_xlfn.XLOOKUP($B$4&amp;$B$11&amp;DT10,$A$69:$A$91&amp;$B$69:$B$91&amp;$C$69:$C$91,$D$69:$D$91),"")</f>
        <v/>
      </c>
      <c r="DV10" s="44" t="str">
        <f>IFERROR(IF(DT10="N",$B$5,DV8-(DW10-DU10*DV8/12)),"")</f>
        <v/>
      </c>
      <c r="DW10" s="44">
        <f>IFERROR(IF(DT10="N",DV10*DU10/12,PMT(DU10/12,COUNTIF(DT:DT,"Y"),-$B$5,0)),0)</f>
        <v>0</v>
      </c>
      <c r="DX10" s="44">
        <f>IF(DO10=0,$C$39+$C$37+$C$38,IF(DO10=$B$8*12,$C$40,0))</f>
        <v>0</v>
      </c>
      <c r="DY10" s="42" t="str">
        <f>IF(DO10=0,DW10+DX10-DV10,IF(DO10&gt;$B$8*12,"",DW10+DX10))</f>
        <v/>
      </c>
      <c r="DZ10" s="42"/>
      <c r="EC10" s="6">
        <f>EC8+1</f>
        <v>5</v>
      </c>
      <c r="ED10" s="47">
        <f>$EF$4*$B$6/12*-1</f>
        <v>0</v>
      </c>
      <c r="EE10" s="6">
        <f>IF(MOD(EC10,12)=0,$B$41,0)</f>
        <v>0</v>
      </c>
      <c r="EG10" s="8">
        <f t="shared" si="7"/>
        <v>0</v>
      </c>
      <c r="EH10" s="45" t="s">
        <v>63</v>
      </c>
      <c r="EI10" s="108">
        <f>$B$6</f>
        <v>0</v>
      </c>
      <c r="EJ10" s="109">
        <f>IF(EC10&lt;=18,$B$5,(EJ8-(EK10-EI10*EJ8/12)))</f>
        <v>0</v>
      </c>
      <c r="EK10" s="109">
        <f>IF(EC10&lt;=18,EJ10*EI10/12,PMT(EI10/12,$B$8*12-18,-$B$5))</f>
        <v>0</v>
      </c>
      <c r="EL10" s="44">
        <f>IF(EC10=0,$D$37+$D$39,IF(EC10=$B$8*12,$D$40,IF(AND(MOD(EC10,12)=0,EC10&gt;18),$B$41,0)))</f>
        <v>0</v>
      </c>
      <c r="EM10" s="42" t="str">
        <f>IF(EC10=0,EK10+EL10-EJ10,IF(EC10&gt;$B$8*12,"",EK10+EL10))</f>
        <v/>
      </c>
    </row>
    <row r="11" spans="1:144" ht="21.95" customHeight="1" x14ac:dyDescent="0.25">
      <c r="A11" s="159" t="s">
        <v>31</v>
      </c>
      <c r="B11" s="173"/>
      <c r="C11" s="176" t="str">
        <f>IF(AND(B10="Construction Loan",B11="Principal and Interest"),"Construction Loan is Interest Only","")</f>
        <v/>
      </c>
      <c r="D11" s="177"/>
      <c r="U11" s="6">
        <f t="shared" si="15"/>
        <v>6</v>
      </c>
      <c r="V11" s="9">
        <f>PMT($B$6/12,300,150000,0)*-1</f>
        <v>500</v>
      </c>
      <c r="Y11" s="8">
        <f t="shared" si="0"/>
        <v>500</v>
      </c>
      <c r="Z11" s="30" t="str">
        <f>IF(U11&lt;=$B$8*12,IF(AND($B$4="Fixed Rate",OR($B$11="Principal and Interest",$B$11="Interest Only"),U11&lt;=$B$7*12),"N",IF(AND($B$4="Fixed Rate",OR($B$11="Principal and Interest",$B$11="Interest Only"),U11&gt;$B$7*12),"Y",IF(AND($B$4="Variable Rate",$B$11="Principal and Interest"),"N",IF(AND($B$4="Variable Rate",$B$11="Interest Only",U11&lt;=$B$53),"N","Y")))),"NA")</f>
        <v>NA</v>
      </c>
      <c r="AA11" s="28" t="str" cm="1">
        <f t="array" ref="AA11">IFERROR(_xlfn.XLOOKUP($B$4&amp;$B$11&amp;Z11,$A$69:$A$91&amp;$B$69:$B$91&amp;$C$69:$C$91,$D$69:$D$91),"")</f>
        <v/>
      </c>
      <c r="AB11" s="30" t="str">
        <f t="shared" si="8"/>
        <v/>
      </c>
      <c r="AC11" s="29" t="str">
        <f>IFERROR(IF(Z11="N",PMT(AA11/12,$B$8*12,-$B$5,0),PMT(AA11/12,COUNTIF(Z:Z,"Y"),-($B$5+CUMPRINC($B$6/12,$B$8*12,$B$5,1,COUNTIF(Z:Z,"N")-1,0)),0)),"")</f>
        <v/>
      </c>
      <c r="AD11" s="29">
        <f>IF(U11=0,$B$30+$B$31+$B$32,IF(U11=$B$8*12,$B$33,0))</f>
        <v>0</v>
      </c>
      <c r="AE11" s="30" t="str">
        <f>IF(U11=0,AC11+AD11-AB11,IF(U11&gt;$B$8*12,"",AC11+AD11))</f>
        <v/>
      </c>
      <c r="AI11" s="6">
        <f t="shared" si="16"/>
        <v>6</v>
      </c>
      <c r="AJ11" s="9">
        <f>PMT($B$6/12,300,150000,0)*-1</f>
        <v>500</v>
      </c>
      <c r="AM11" s="8">
        <f t="shared" si="1"/>
        <v>500</v>
      </c>
      <c r="AN11" s="32" t="str">
        <f>IF(AI11&lt;=$B$8*12,IF(AND($B$4="Fixed Rate",OR($B$11="Principal and Interest",$B$11="Interest Only"),AI11&lt;=$B$7*12),"N",IF(AND($B$4="Fixed Rate",OR($B$11="Principal and Interest",$B$11="Interest Only"),AI11&gt;$B$7*12),"Y",IF(AND($B$4="Variable Rate",$B$11="Principal and Interest"),"N",IF(AND($B$4="Variable Rate",$B$11="Interest Only",AI11&lt;=$B$53),"N","Y")))),"NA")</f>
        <v>NA</v>
      </c>
      <c r="AO11" s="33" t="str" cm="1">
        <f t="array" ref="AO11">IFERROR(_xlfn.XLOOKUP($B$4&amp;$B$11&amp;AN11,$A$69:$A$91&amp;$B$69:$B$91&amp;$C$69:$C$91,$D$69:$D$91),"")</f>
        <v/>
      </c>
      <c r="AP11" s="32" t="str">
        <f t="shared" si="9"/>
        <v/>
      </c>
      <c r="AQ11" s="37" t="str">
        <f>IFERROR(IF(AN11="N",PMT(AO11/12,$B$8*12,-$B$5,0),PMT(AO11/12,COUNTIF(AN:AN,"Y"),-($B$5+CUMPRINC($B$6/12,$B$8*12,$B$5,1,COUNTIF(AN:AN,"N")-1,0)),0)),"")</f>
        <v/>
      </c>
      <c r="AR11" s="37">
        <f>IF(AI11=0,$C$32+$C$30+$C$31,IF(AI11=$B$8*12,$C$33,0))</f>
        <v>0</v>
      </c>
      <c r="AS11" s="32" t="str">
        <f>IF(AI11=0,AQ11+AR11-AP11,IF(AI11&gt;$B$8*12,"",AQ11+AR11))</f>
        <v/>
      </c>
      <c r="AT11" s="32"/>
      <c r="AU11" s="8"/>
      <c r="AV11" s="8"/>
      <c r="AW11" s="20">
        <f t="shared" si="10"/>
        <v>6</v>
      </c>
      <c r="AX11" s="22">
        <f>$AZ$4*$B$6/12*-1</f>
        <v>0</v>
      </c>
      <c r="AY11" s="8"/>
      <c r="AZ11" s="8"/>
      <c r="BA11" s="22">
        <f t="shared" si="2"/>
        <v>0</v>
      </c>
      <c r="BB11" s="32" t="str">
        <f>IF(AW11&lt;=$B$8*12,IF(AND($B$4="Fixed Rate",OR($B$11="Principal and Interest",$B$11="Interest Only"),AW11&lt;=$B$7*12),"N",IF(AND($B$4="Fixed Rate",OR($B$11="Principal and Interest",$B$11="Interest Only"),AW11&gt;$B$7*12),"Y",IF(AND($B$4="Variable Rate",$B$11="Principal and Interest"),"N",IF(AND($B$4="Variable Rate",$B$11="Interest Only",AW11&lt;=$B$53),"N","Y")))),"NA")</f>
        <v>NA</v>
      </c>
      <c r="BC11" s="33" t="str" cm="1">
        <f t="array" ref="BC11">IFERROR(_xlfn.XLOOKUP($B$4&amp;$B$11&amp;BB11,$A$69:$A$91&amp;$B$69:$B$91&amp;$C$69:$C$91,$D$69:$D$91),"")</f>
        <v/>
      </c>
      <c r="BD11" s="37" t="str">
        <f>IFERROR(IF(BB11="N",$B$5,BD10-(BE11-BC11*BD10/12)),"")</f>
        <v/>
      </c>
      <c r="BE11" s="37">
        <f>IFERROR(IF(BB11="N",BD11*BC11/12,PMT(BC11/12,COUNTIF(BB:BB,"Y"),-$B$5,0)),0)</f>
        <v>0</v>
      </c>
      <c r="BF11" s="37">
        <f>IF(AW11=0,$B$30+$B$31+$B$32,IF(AW11=$B$8*12,$B$33,0))</f>
        <v>0</v>
      </c>
      <c r="BG11" s="32" t="str">
        <f>IF(AW11=0,BE11+BF11-BD11,IF(AW11&gt;$B$8*12,"",BE11+BF11))</f>
        <v/>
      </c>
      <c r="BK11" s="20">
        <f t="shared" si="11"/>
        <v>6</v>
      </c>
      <c r="BL11" s="22">
        <f>$BN$4*$B$6/12*-1</f>
        <v>0</v>
      </c>
      <c r="BO11" s="22">
        <f t="shared" si="3"/>
        <v>0</v>
      </c>
      <c r="BP11" s="32" t="str">
        <f>IF(BK11&lt;=$B$8*12,IF(AND($B$4="Fixed Rate",OR($B$11="Principal and Interest",$B$11="Interest Only"),BK11&lt;=$B$7*12),"N",IF(AND($B$4="Fixed Rate",OR($B$11="Principal and Interest",$B$11="Interest Only"),BK11&gt;$B$7*12),"Y",IF(AND($B$4="Variable Rate",$B$11="Principal and Interest"),"N",IF(AND($B$4="Variable Rate",$B$11="Interest Only",BK11&lt;=$B$53),"N","Y")))),"NA")</f>
        <v>NA</v>
      </c>
      <c r="BQ11" s="33" t="str" cm="1">
        <f t="array" ref="BQ11">IFERROR(_xlfn.XLOOKUP($B$4&amp;$B$11&amp;BP11,$A$69:$A$91&amp;$B$69:$B$91&amp;$C$69:$C$91,$D$69:$D$91),"")</f>
        <v/>
      </c>
      <c r="BR11" s="37" t="str">
        <f>IFERROR(IF(BP11="N",$B$5,BR10-(BS11-BQ11*BR10/12)),"")</f>
        <v/>
      </c>
      <c r="BS11" s="37">
        <f>IFERROR(IF(BP11="N",BR11*BQ11/12,PMT(BQ11/12,COUNTIF(BP:BP,"Y"),-$B$5,0)),0)</f>
        <v>0</v>
      </c>
      <c r="BT11" s="37">
        <f>IF(BK11=0,$C$32+$C$30+$C$31,IF(BK11=$B$8*12,$C$33,0))</f>
        <v>0</v>
      </c>
      <c r="BU11" s="32" t="str">
        <f>IF(BK11=0,BS11+BT11-BR11,IF(BK11&gt;$B$8*12,"",BS11+BT11))</f>
        <v/>
      </c>
      <c r="BV11" s="32"/>
      <c r="BY11" s="6">
        <f t="shared" si="17"/>
        <v>6</v>
      </c>
      <c r="BZ11" s="9">
        <f>PMT($B$6/12,300,150000,0)*-1</f>
        <v>500</v>
      </c>
      <c r="CA11" s="6">
        <f>IF(MOD(BY11,12)=0,$B$41,0)</f>
        <v>0</v>
      </c>
      <c r="CC11" s="8">
        <f t="shared" si="4"/>
        <v>500</v>
      </c>
      <c r="CD11" s="42" t="str">
        <f>IF(BY11&lt;=$B$8*12,IF(AND($B$4="Fixed Rate",OR($B$11="Principal and Interest",$B$11="Interest Only"),BY11&lt;=$B$7*12),"N",IF(AND($B$4="Fixed Rate",OR($B$11="Principal and Interest",$B$11="Interest Only"),BY11&gt;$B$7*12),"Y",IF(AND($B$4="Variable Rate",$B$11="Principal and Interest"),"N",IF(AND($B$4="Variable Rate",$B$11="Interest Only",BY11&lt;=$B$53),"N","Y")))),"NA")</f>
        <v>NA</v>
      </c>
      <c r="CE11" s="43" t="str" cm="1">
        <f t="array" ref="CE11">IFERROR(_xlfn.XLOOKUP($B$4&amp;$B$11&amp;CD11,$A$69:$A$91&amp;$B$69:$B$91&amp;$C$69:$C$91,$D$69:$D$91),"")</f>
        <v/>
      </c>
      <c r="CF11" s="42" t="str">
        <f t="shared" si="12"/>
        <v/>
      </c>
      <c r="CG11" s="44" t="str">
        <f>IFERROR(IF(CD11="N",PMT(CE11/12,$B$8*12,-$B$5,0),PMT(CE11/12,COUNTIF(CD:CD,"Y"),-($B$5+CUMPRINC($B$6/12,$B$8*12,$B$5,1,COUNTIF(CD:CD,"N")-1,0)),0)),"")</f>
        <v/>
      </c>
      <c r="CH11" s="44">
        <f>IF(BY11=0,$B$39+$B$41,IF(BY11=$B$8*12,$B$40,IF(MOD(BY11,12)=0,$B$41,0)))</f>
        <v>0</v>
      </c>
      <c r="CI11" s="42" t="str">
        <f>IF(BY11=0,CG11+CH11-CF11,IF(BY11&gt;$B$8*12,"",CG11+CH11))</f>
        <v/>
      </c>
      <c r="CJ11" s="42"/>
      <c r="CM11" s="6">
        <f t="shared" si="18"/>
        <v>6</v>
      </c>
      <c r="CN11" s="9">
        <f>PMT($B$6/12,300,150000,0)*-1</f>
        <v>500</v>
      </c>
      <c r="CQ11" s="8">
        <f t="shared" si="5"/>
        <v>500</v>
      </c>
      <c r="CR11" s="42" t="str">
        <f>IF(CM11&lt;=$B$8*12,IF(AND($B$4="Fixed Rate",OR($B$11="Principal and Interest",$B$11="Interest Only"),CM11&lt;=$B$7*12),"N",IF(AND($B$4="Fixed Rate",OR($B$11="Principal and Interest",$B$11="Interest Only"),CM11&gt;$B$7*12),"Y",IF(AND($B$4="Variable Rate",$B$11="Principal and Interest"),"N",IF(AND($B$4="Variable Rate",$B$11="Interest Only",CM11&lt;=$B$53),"N","Y")))),"NA")</f>
        <v>NA</v>
      </c>
      <c r="CS11" s="43" t="str" cm="1">
        <f t="array" ref="CS11">IFERROR(_xlfn.XLOOKUP($B$4&amp;$B$11&amp;CR11,$A$69:$A$91&amp;$B$69:$B$91&amp;$C$69:$C$91,$D$69:$D$91),"")</f>
        <v/>
      </c>
      <c r="CT11" s="42" t="str">
        <f t="shared" si="13"/>
        <v/>
      </c>
      <c r="CU11" s="44" t="str">
        <f>IFERROR(IF(CR11="N",PMT(CS11/12,$B$8*12,-$B$5,0),PMT(CS11/12,COUNTIF(CR:CR,"Y"),-($B$5+CUMPRINC($B$6/12,$B$8*12,$B$5,1,COUNTIF(CR:CR,"N")-1,0)),0)),"")</f>
        <v/>
      </c>
      <c r="CV11" s="44">
        <f>IF(CM11=0,$C$39+$C$37+$C$38,IF(CM11=$B$8*12,$C$40,0))</f>
        <v>0</v>
      </c>
      <c r="CW11" s="42" t="str">
        <f>IF(CM11=0,CU11+CV11-CT11,IF(CM11&gt;$B$8*12,"",CU11+CV11))</f>
        <v/>
      </c>
      <c r="DA11" s="6">
        <f t="shared" si="19"/>
        <v>6</v>
      </c>
      <c r="DB11" s="23">
        <f>$DD$4*$B$6/12*-1</f>
        <v>0</v>
      </c>
      <c r="DC11" s="6">
        <f>IF(MOD(DA11,12)=0,$B$41,0)</f>
        <v>0</v>
      </c>
      <c r="DE11" s="24">
        <f t="shared" si="6"/>
        <v>0</v>
      </c>
      <c r="DF11" s="42" t="str">
        <f>IF(DA11&lt;=$B$8*12,IF(AND($B$4="Fixed Rate",OR($B$11="Principal and Interest",$B$11="Interest Only"),DA11&lt;=$B$7*12),"N",IF(AND($B$4="Fixed Rate",OR($B$11="Principal and Interest",$B$11="Interest Only"),DA11&gt;$B$7*12),"Y",IF(AND($B$4="Variable Rate",$B$11="Principal and Interest"),"N",IF(AND($B$4="Variable Rate",$B$11="Interest Only",DA11&lt;=$B$53),"N","Y")))),"NA")</f>
        <v>NA</v>
      </c>
      <c r="DG11" s="43" t="str" cm="1">
        <f t="array" ref="DG11">IFERROR(_xlfn.XLOOKUP($B$4&amp;$B$11&amp;DF11,$A$69:$A$91&amp;$B$69:$B$91&amp;$C$69:$C$91,$D$69:$D$91),"")</f>
        <v/>
      </c>
      <c r="DH11" s="44" t="str">
        <f>IFERROR(IF(DF11="N",$B$5,DH10-(DI11-DG11*DH10/12)),"")</f>
        <v/>
      </c>
      <c r="DI11" s="44">
        <f>IFERROR(IF(DF11="N",DH11*DG11/12,PMT(DG11/12,COUNTIF(DF:DF,"Y"),-$B$5,0)),0)</f>
        <v>0</v>
      </c>
      <c r="DJ11" s="44">
        <f>IF(DA11=0,$B$39+$B$41,IF(DA11=$B$8*12,$B$40,IF(MOD(DA11,12)=0,$B$41,0)))</f>
        <v>0</v>
      </c>
      <c r="DK11" s="42" t="str">
        <f>IF(DA11=0,DI11+DJ11-DH11,IF(DA11&gt;$B$8*12,"",DI11+DJ11))</f>
        <v/>
      </c>
      <c r="DL11" s="42"/>
      <c r="DO11" s="6">
        <f t="shared" si="20"/>
        <v>6</v>
      </c>
      <c r="DP11" s="3">
        <f>$DR$4*$B$6/12*-1</f>
        <v>0</v>
      </c>
      <c r="DS11" s="24">
        <f t="shared" si="14"/>
        <v>0</v>
      </c>
      <c r="DT11" s="42" t="str">
        <f>IF(DO11&lt;=$B$8*12,IF(AND($B$4="Fixed Rate",OR($B$11="Principal and Interest",$B$11="Interest Only"),DO11&lt;=$B$7*12),"N",IF(AND($B$4="Fixed Rate",OR($B$11="Principal and Interest",$B$11="Interest Only"),DO11&gt;$B$7*12),"Y",IF(AND($B$4="Variable Rate",$B$11="Principal and Interest"),"N",IF(AND($B$4="Variable Rate",$B$11="Interest Only",DO11&lt;=$B$53),"N","Y")))),"NA")</f>
        <v>NA</v>
      </c>
      <c r="DU11" s="43" t="str" cm="1">
        <f t="array" ref="DU11">IFERROR(_xlfn.XLOOKUP($B$4&amp;$B$11&amp;DT11,$A$69:$A$91&amp;$B$69:$B$91&amp;$C$69:$C$91,$D$69:$D$91),"")</f>
        <v/>
      </c>
      <c r="DV11" s="44" t="str">
        <f>IFERROR(IF(DT11="N",$B$5,DV10-(DW11-DU11*DV10/12)),"")</f>
        <v/>
      </c>
      <c r="DW11" s="44">
        <f>IFERROR(IF(DT11="N",DV11*DU11/12,PMT(DU11/12,COUNTIF(DT:DT,"Y"),-$B$5,0)),0)</f>
        <v>0</v>
      </c>
      <c r="DX11" s="44">
        <f>IF(DO11=0,$C$39+$C$37+$C$38,IF(DO11=$B$8*12,$C$40,0))</f>
        <v>0</v>
      </c>
      <c r="DY11" s="42" t="str">
        <f>IF(DO11=0,DW11+DX11-DV11,IF(DO11&gt;$B$8*12,"",DW11+DX11))</f>
        <v/>
      </c>
      <c r="DZ11" s="42"/>
      <c r="EC11" s="6">
        <f t="shared" si="21"/>
        <v>6</v>
      </c>
      <c r="ED11" s="47">
        <f>$EF$4*$B$6/12*-1</f>
        <v>0</v>
      </c>
      <c r="EE11" s="6">
        <f>IF(MOD(EC11,12)=0,$B$41,0)</f>
        <v>0</v>
      </c>
      <c r="EG11" s="8">
        <f t="shared" si="7"/>
        <v>0</v>
      </c>
      <c r="EH11" s="45" t="s">
        <v>63</v>
      </c>
      <c r="EI11" s="108">
        <f>$B$6</f>
        <v>0</v>
      </c>
      <c r="EJ11" s="109">
        <f>IF(EC11&lt;=18,$B$5,(EJ10-(EK11-EI11*EJ10/12)))</f>
        <v>0</v>
      </c>
      <c r="EK11" s="109">
        <f>IF(EC11&lt;=18,EJ11*EI11/12,PMT(EI11/12,$B$8*12-18,-$B$5))</f>
        <v>0</v>
      </c>
      <c r="EL11" s="44">
        <f>IF(EC11=0,$D$37+$D$39,IF(EC11=$B$8*12,$D$40,IF(AND(MOD(EC11,12)=0,EC11&gt;18),$B$41,0)))</f>
        <v>0</v>
      </c>
      <c r="EM11" s="42" t="str">
        <f>IF(EC11=0,EK11+EL11-EJ11,IF(EC11&gt;$B$8*12,"",EK11+EL11))</f>
        <v/>
      </c>
    </row>
    <row r="12" spans="1:144" ht="24.95" customHeight="1" x14ac:dyDescent="0.25">
      <c r="A12" s="218" t="s">
        <v>192</v>
      </c>
      <c r="B12" s="211"/>
      <c r="C12" s="211"/>
      <c r="D12" s="219"/>
      <c r="V12" s="9"/>
      <c r="Y12" s="8"/>
      <c r="Z12" s="30"/>
      <c r="AA12" s="28"/>
      <c r="AB12" s="30"/>
      <c r="AE12" s="30"/>
      <c r="AJ12" s="9"/>
      <c r="AM12" s="8"/>
      <c r="AN12" s="32"/>
      <c r="AO12" s="33"/>
      <c r="AP12" s="32"/>
      <c r="AQ12" s="37"/>
      <c r="AR12" s="37"/>
      <c r="AS12" s="32"/>
      <c r="AT12" s="32"/>
      <c r="AU12" s="8"/>
      <c r="AV12" s="8"/>
      <c r="AW12" s="20"/>
      <c r="AY12" s="8"/>
      <c r="AZ12" s="8"/>
      <c r="BB12" s="32"/>
      <c r="BC12" s="33"/>
      <c r="BD12" s="37"/>
      <c r="BE12" s="37"/>
      <c r="BF12" s="37"/>
      <c r="BG12" s="32"/>
      <c r="BK12" s="20"/>
      <c r="BO12" s="22"/>
      <c r="BP12" s="32"/>
      <c r="BQ12" s="33"/>
      <c r="BR12" s="37"/>
      <c r="BS12" s="37"/>
      <c r="BT12" s="37"/>
      <c r="BU12" s="32"/>
      <c r="BV12" s="32"/>
      <c r="BZ12" s="9"/>
      <c r="CA12" s="6"/>
      <c r="CC12" s="8"/>
      <c r="CD12" s="42"/>
      <c r="CE12" s="43"/>
      <c r="CF12" s="42"/>
      <c r="CG12" s="44"/>
      <c r="CH12" s="44"/>
      <c r="CI12" s="42"/>
      <c r="CJ12" s="42"/>
      <c r="CN12" s="9"/>
      <c r="CQ12" s="8"/>
      <c r="CR12" s="42"/>
      <c r="CS12" s="43"/>
      <c r="CT12" s="42"/>
      <c r="CU12" s="44"/>
      <c r="CV12" s="44"/>
      <c r="CW12" s="42"/>
      <c r="DB12" s="23"/>
      <c r="DC12" s="6"/>
      <c r="DE12" s="24"/>
      <c r="DF12" s="42"/>
      <c r="DG12" s="43"/>
      <c r="DH12" s="44"/>
      <c r="DI12" s="44"/>
      <c r="DJ12" s="44"/>
      <c r="DK12" s="42"/>
      <c r="DL12" s="42"/>
      <c r="DP12" s="3"/>
      <c r="DS12" s="24"/>
      <c r="DT12" s="42"/>
      <c r="DU12" s="43"/>
      <c r="DV12" s="44"/>
      <c r="DW12" s="44"/>
      <c r="DX12" s="44"/>
      <c r="DY12" s="42"/>
      <c r="DZ12" s="42"/>
      <c r="EE12" s="6"/>
      <c r="EG12" s="8"/>
      <c r="EI12" s="108"/>
      <c r="EJ12" s="109"/>
      <c r="EK12" s="109"/>
      <c r="EL12" s="44"/>
      <c r="EM12" s="42"/>
    </row>
    <row r="13" spans="1:144" ht="21.95" customHeight="1" x14ac:dyDescent="0.25">
      <c r="A13" s="159" t="s">
        <v>60</v>
      </c>
      <c r="B13" s="171"/>
      <c r="C13" s="174" t="str">
        <f>IF(AND(B4="Fixed Rate",B13=""),"Revert Rate required",IF(AND(OR(B11="Interest Only",B10="Construction Loan"),B13=""),"Revert Rate required",""))</f>
        <v/>
      </c>
      <c r="D13" s="175"/>
      <c r="U13" s="6">
        <f>U11+1</f>
        <v>7</v>
      </c>
      <c r="V13" s="9">
        <f t="shared" ref="V13:V76" si="22">PMT($B$6/12,300,150000,0)*-1</f>
        <v>500</v>
      </c>
      <c r="Y13" s="8">
        <f t="shared" si="0"/>
        <v>500</v>
      </c>
      <c r="Z13" s="30" t="str">
        <f t="shared" ref="Z13:Z76" si="23">IF(U13&lt;=$B$8*12,IF(AND($B$4="Fixed Rate",OR($B$11="Principal and Interest",$B$11="Interest Only"),U13&lt;=$B$7*12),"N",IF(AND($B$4="Fixed Rate",OR($B$11="Principal and Interest",$B$11="Interest Only"),U13&gt;$B$7*12),"Y",IF(AND($B$4="Variable Rate",$B$11="Principal and Interest"),"N",IF(AND($B$4="Variable Rate",$B$11="Interest Only",U13&lt;=$B$53),"N","Y")))),"NA")</f>
        <v>NA</v>
      </c>
      <c r="AA13" s="28" t="str" cm="1">
        <f t="array" ref="AA13">IFERROR(_xlfn.XLOOKUP($B$4&amp;$B$11&amp;Z13,$A$69:$A$91&amp;$B$69:$B$91&amp;$C$69:$C$91,$D$69:$D$91),"")</f>
        <v/>
      </c>
      <c r="AB13" s="30" t="str">
        <f>IFERROR(AB11-(AC13-AA13*AB11/12),"")</f>
        <v/>
      </c>
      <c r="AC13" s="29" t="str">
        <f t="shared" ref="AC13:AC76" si="24">IFERROR(IF(Z13="N",PMT(AA13/12,$B$8*12,-$B$5,0),PMT(AA13/12,COUNTIF(Z:Z,"Y"),-($B$5+CUMPRINC($B$6/12,$B$8*12,$B$5,1,COUNTIF(Z:Z,"N")-1,0)),0)),"")</f>
        <v/>
      </c>
      <c r="AD13" s="29">
        <f t="shared" ref="AD13:AD76" si="25">IF(U13=0,$B$30+$B$31+$B$32,IF(U13=$B$8*12,$B$33,0))</f>
        <v>0</v>
      </c>
      <c r="AE13" s="30" t="str">
        <f t="shared" ref="AE13:AE76" si="26">IF(U13=0,AC13+AD13-AB13,IF(U13&gt;$B$8*12,"",AC13+AD13))</f>
        <v/>
      </c>
      <c r="AI13" s="6">
        <f>AI11+1</f>
        <v>7</v>
      </c>
      <c r="AJ13" s="9">
        <f t="shared" ref="AJ13:AJ76" si="27">PMT($B$6/12,300,150000,0)*-1</f>
        <v>500</v>
      </c>
      <c r="AM13" s="8">
        <f t="shared" si="1"/>
        <v>500</v>
      </c>
      <c r="AN13" s="32" t="str">
        <f t="shared" ref="AN13:AN76" si="28">IF(AI13&lt;=$B$8*12,IF(AND($B$4="Fixed Rate",OR($B$11="Principal and Interest",$B$11="Interest Only"),AI13&lt;=$B$7*12),"N",IF(AND($B$4="Fixed Rate",OR($B$11="Principal and Interest",$B$11="Interest Only"),AI13&gt;$B$7*12),"Y",IF(AND($B$4="Variable Rate",$B$11="Principal and Interest"),"N",IF(AND($B$4="Variable Rate",$B$11="Interest Only",AI13&lt;=$B$53),"N","Y")))),"NA")</f>
        <v>NA</v>
      </c>
      <c r="AO13" s="33" t="str" cm="1">
        <f t="array" ref="AO13">IFERROR(_xlfn.XLOOKUP($B$4&amp;$B$11&amp;AN13,$A$69:$A$91&amp;$B$69:$B$91&amp;$C$69:$C$91,$D$69:$D$91),"")</f>
        <v/>
      </c>
      <c r="AP13" s="32" t="str">
        <f>IFERROR(AP11-(AQ13-AO13*AP11/12),"")</f>
        <v/>
      </c>
      <c r="AQ13" s="37" t="str">
        <f t="shared" ref="AQ13:AQ76" si="29">IFERROR(IF(AN13="N",PMT(AO13/12,$B$8*12,-$B$5,0),PMT(AO13/12,COUNTIF(AN:AN,"Y"),-($B$5+CUMPRINC($B$6/12,$B$8*12,$B$5,1,COUNTIF(AN:AN,"N")-1,0)),0)),"")</f>
        <v/>
      </c>
      <c r="AR13" s="37">
        <f t="shared" ref="AR13:AR76" si="30">IF(AI13=0,$C$32+$C$30+$C$31,IF(AI13=$B$8*12,$C$33,0))</f>
        <v>0</v>
      </c>
      <c r="AS13" s="32" t="str">
        <f t="shared" ref="AS13:AS76" si="31">IF(AI13=0,AQ13+AR13-AP13,IF(AI13&gt;$B$8*12,"",AQ13+AR13))</f>
        <v/>
      </c>
      <c r="AT13" s="32"/>
      <c r="AU13" s="8"/>
      <c r="AV13" s="8"/>
      <c r="AW13" s="20">
        <f>AW11+1</f>
        <v>7</v>
      </c>
      <c r="AX13" s="22">
        <f t="shared" ref="AX13:AX44" si="32">$AZ$4*$B$6/12*-1</f>
        <v>0</v>
      </c>
      <c r="AY13" s="8"/>
      <c r="AZ13" s="8"/>
      <c r="BA13" s="22">
        <f t="shared" si="2"/>
        <v>0</v>
      </c>
      <c r="BB13" s="32" t="str">
        <f t="shared" ref="BB13:BB76" si="33">IF(AW13&lt;=$B$8*12,IF(AND($B$4="Fixed Rate",OR($B$11="Principal and Interest",$B$11="Interest Only"),AW13&lt;=$B$7*12),"N",IF(AND($B$4="Fixed Rate",OR($B$11="Principal and Interest",$B$11="Interest Only"),AW13&gt;$B$7*12),"Y",IF(AND($B$4="Variable Rate",$B$11="Principal and Interest"),"N",IF(AND($B$4="Variable Rate",$B$11="Interest Only",AW13&lt;=$B$53),"N","Y")))),"NA")</f>
        <v>NA</v>
      </c>
      <c r="BC13" s="33" t="str" cm="1">
        <f t="array" ref="BC13">IFERROR(_xlfn.XLOOKUP($B$4&amp;$B$11&amp;BB13,$A$69:$A$91&amp;$B$69:$B$91&amp;$C$69:$C$91,$D$69:$D$91),"")</f>
        <v/>
      </c>
      <c r="BD13" s="37" t="str">
        <f>IFERROR(IF(BB13="N",$B$5,BD11-(BE13-BC13*BD11/12)),"")</f>
        <v/>
      </c>
      <c r="BE13" s="37">
        <f t="shared" ref="BE13:BE76" si="34">IFERROR(IF(BB13="N",BD13*BC13/12,PMT(BC13/12,COUNTIF(BB:BB,"Y"),-$B$5,0)),0)</f>
        <v>0</v>
      </c>
      <c r="BF13" s="37">
        <f t="shared" ref="BF13:BF76" si="35">IF(AW13=0,$B$30+$B$31+$B$32,IF(AW13=$B$8*12,$B$33,0))</f>
        <v>0</v>
      </c>
      <c r="BG13" s="32" t="str">
        <f t="shared" ref="BG13:BG76" si="36">IF(AW13=0,BE13+BF13-BD13,IF(AW13&gt;$B$8*12,"",BE13+BF13))</f>
        <v/>
      </c>
      <c r="BK13" s="20">
        <f>BK11+1</f>
        <v>7</v>
      </c>
      <c r="BL13" s="22">
        <f t="shared" ref="BL13:BL44" si="37">$BN$4*$B$6/12*-1</f>
        <v>0</v>
      </c>
      <c r="BO13" s="22">
        <f t="shared" si="3"/>
        <v>0</v>
      </c>
      <c r="BP13" s="32" t="str">
        <f t="shared" ref="BP13:BP76" si="38">IF(BK13&lt;=$B$8*12,IF(AND($B$4="Fixed Rate",OR($B$11="Principal and Interest",$B$11="Interest Only"),BK13&lt;=$B$7*12),"N",IF(AND($B$4="Fixed Rate",OR($B$11="Principal and Interest",$B$11="Interest Only"),BK13&gt;$B$7*12),"Y",IF(AND($B$4="Variable Rate",$B$11="Principal and Interest"),"N",IF(AND($B$4="Variable Rate",$B$11="Interest Only",BK13&lt;=$B$53),"N","Y")))),"NA")</f>
        <v>NA</v>
      </c>
      <c r="BQ13" s="33" t="str" cm="1">
        <f t="array" ref="BQ13">IFERROR(_xlfn.XLOOKUP($B$4&amp;$B$11&amp;BP13,$A$69:$A$91&amp;$B$69:$B$91&amp;$C$69:$C$91,$D$69:$D$91),"")</f>
        <v/>
      </c>
      <c r="BR13" s="37" t="str">
        <f>IFERROR(IF(BP13="N",$B$5,BR11-(BS13-BQ13*BR11/12)),"")</f>
        <v/>
      </c>
      <c r="BS13" s="37">
        <f t="shared" ref="BS13:BS76" si="39">IFERROR(IF(BP13="N",BR13*BQ13/12,PMT(BQ13/12,COUNTIF(BP:BP,"Y"),-$B$5,0)),0)</f>
        <v>0</v>
      </c>
      <c r="BT13" s="37">
        <f t="shared" ref="BT13:BT76" si="40">IF(BK13=0,$C$32+$C$30+$C$31,IF(BK13=$B$8*12,$C$33,0))</f>
        <v>0</v>
      </c>
      <c r="BU13" s="32" t="str">
        <f t="shared" ref="BU13:BU76" si="41">IF(BK13=0,BS13+BT13-BR13,IF(BK13&gt;$B$8*12,"",BS13+BT13))</f>
        <v/>
      </c>
      <c r="BV13" s="32"/>
      <c r="BY13" s="6">
        <f>BY11+1</f>
        <v>7</v>
      </c>
      <c r="BZ13" s="9">
        <f t="shared" ref="BZ13:BZ76" si="42">PMT($B$6/12,300,150000,0)*-1</f>
        <v>500</v>
      </c>
      <c r="CA13" s="6">
        <f t="shared" ref="CA13:CA76" si="43">IF(MOD(BY13,12)=0,$B$41,0)</f>
        <v>0</v>
      </c>
      <c r="CC13" s="8">
        <f t="shared" si="4"/>
        <v>500</v>
      </c>
      <c r="CD13" s="42" t="str">
        <f t="shared" ref="CD13:CD76" si="44">IF(BY13&lt;=$B$8*12,IF(AND($B$4="Fixed Rate",OR($B$11="Principal and Interest",$B$11="Interest Only"),BY13&lt;=$B$7*12),"N",IF(AND($B$4="Fixed Rate",OR($B$11="Principal and Interest",$B$11="Interest Only"),BY13&gt;$B$7*12),"Y",IF(AND($B$4="Variable Rate",$B$11="Principal and Interest"),"N",IF(AND($B$4="Variable Rate",$B$11="Interest Only",BY13&lt;=$B$53),"N","Y")))),"NA")</f>
        <v>NA</v>
      </c>
      <c r="CE13" s="43" t="str" cm="1">
        <f t="array" ref="CE13">IFERROR(_xlfn.XLOOKUP($B$4&amp;$B$11&amp;CD13,$A$69:$A$91&amp;$B$69:$B$91&amp;$C$69:$C$91,$D$69:$D$91),"")</f>
        <v/>
      </c>
      <c r="CF13" s="42" t="str">
        <f>IFERROR(CF11-(CG13-CE13*CF11/12),"")</f>
        <v/>
      </c>
      <c r="CG13" s="44" t="str">
        <f t="shared" ref="CG13:CG76" si="45">IFERROR(IF(CD13="N",PMT(CE13/12,$B$8*12,-$B$5,0),PMT(CE13/12,COUNTIF(CD:CD,"Y"),-($B$5+CUMPRINC($B$6/12,$B$8*12,$B$5,1,COUNTIF(CD:CD,"N")-1,0)),0)),"")</f>
        <v/>
      </c>
      <c r="CH13" s="44">
        <f t="shared" ref="CH13:CH76" si="46">IF(BY13=0,$B$39+$B$41,IF(BY13=$B$8*12,$B$40,IF(MOD(BY13,12)=0,$B$41,0)))</f>
        <v>0</v>
      </c>
      <c r="CI13" s="42" t="str">
        <f t="shared" ref="CI13:CI76" si="47">IF(BY13=0,CG13+CH13-CF13,IF(BY13&gt;$B$8*12,"",CG13+CH13))</f>
        <v/>
      </c>
      <c r="CJ13" s="42"/>
      <c r="CM13" s="6">
        <f>CM11+1</f>
        <v>7</v>
      </c>
      <c r="CN13" s="9">
        <f t="shared" ref="CN13:CN76" si="48">PMT($B$6/12,300,150000,0)*-1</f>
        <v>500</v>
      </c>
      <c r="CQ13" s="8">
        <f t="shared" si="5"/>
        <v>500</v>
      </c>
      <c r="CR13" s="42" t="str">
        <f t="shared" ref="CR13:CR76" si="49">IF(CM13&lt;=$B$8*12,IF(AND($B$4="Fixed Rate",OR($B$11="Principal and Interest",$B$11="Interest Only"),CM13&lt;=$B$7*12),"N",IF(AND($B$4="Fixed Rate",OR($B$11="Principal and Interest",$B$11="Interest Only"),CM13&gt;$B$7*12),"Y",IF(AND($B$4="Variable Rate",$B$11="Principal and Interest"),"N",IF(AND($B$4="Variable Rate",$B$11="Interest Only",CM13&lt;=$B$53),"N","Y")))),"NA")</f>
        <v>NA</v>
      </c>
      <c r="CS13" s="43" t="str" cm="1">
        <f t="array" ref="CS13">IFERROR(_xlfn.XLOOKUP($B$4&amp;$B$11&amp;CR13,$A$69:$A$91&amp;$B$69:$B$91&amp;$C$69:$C$91,$D$69:$D$91),"")</f>
        <v/>
      </c>
      <c r="CT13" s="42" t="str">
        <f>IFERROR(CT11-(CU13-CS13*CT11/12),"")</f>
        <v/>
      </c>
      <c r="CU13" s="44" t="str">
        <f t="shared" ref="CU13:CU76" si="50">IFERROR(IF(CR13="N",PMT(CS13/12,$B$8*12,-$B$5,0),PMT(CS13/12,COUNTIF(CR:CR,"Y"),-($B$5+CUMPRINC($B$6/12,$B$8*12,$B$5,1,COUNTIF(CR:CR,"N")-1,0)),0)),"")</f>
        <v/>
      </c>
      <c r="CV13" s="44">
        <f t="shared" ref="CV13:CV76" si="51">IF(CM13=0,$C$39+$C$37+$C$38,IF(CM13=$B$8*12,$C$40,0))</f>
        <v>0</v>
      </c>
      <c r="CW13" s="42" t="str">
        <f t="shared" ref="CW13:CW76" si="52">IF(CM13=0,CU13+CV13-CT13,IF(CM13&gt;$B$8*12,"",CU13+CV13))</f>
        <v/>
      </c>
      <c r="DA13" s="6">
        <f>DA11+1</f>
        <v>7</v>
      </c>
      <c r="DB13" s="23">
        <f t="shared" ref="DB13:DB44" si="53">$DD$4*$B$6/12*-1</f>
        <v>0</v>
      </c>
      <c r="DC13" s="6">
        <f t="shared" ref="DC13:DC76" si="54">IF(MOD(DA13,12)=0,$B$41,0)</f>
        <v>0</v>
      </c>
      <c r="DE13" s="24">
        <f t="shared" si="6"/>
        <v>0</v>
      </c>
      <c r="DF13" s="42" t="str">
        <f t="shared" ref="DF13:DF76" si="55">IF(DA13&lt;=$B$8*12,IF(AND($B$4="Fixed Rate",OR($B$11="Principal and Interest",$B$11="Interest Only"),DA13&lt;=$B$7*12),"N",IF(AND($B$4="Fixed Rate",OR($B$11="Principal and Interest",$B$11="Interest Only"),DA13&gt;$B$7*12),"Y",IF(AND($B$4="Variable Rate",$B$11="Principal and Interest"),"N",IF(AND($B$4="Variable Rate",$B$11="Interest Only",DA13&lt;=$B$53),"N","Y")))),"NA")</f>
        <v>NA</v>
      </c>
      <c r="DG13" s="43" t="str" cm="1">
        <f t="array" ref="DG13">IFERROR(_xlfn.XLOOKUP($B$4&amp;$B$11&amp;DF13,$A$69:$A$91&amp;$B$69:$B$91&amp;$C$69:$C$91,$D$69:$D$91),"")</f>
        <v/>
      </c>
      <c r="DH13" s="44" t="str">
        <f>IFERROR(IF(DF13="N",$B$5,DH11-(DI13-DG13*DH11/12)),"")</f>
        <v/>
      </c>
      <c r="DI13" s="44">
        <f t="shared" ref="DI13:DI76" si="56">IFERROR(IF(DF13="N",DH13*DG13/12,PMT(DG13/12,COUNTIF(DF:DF,"Y"),-$B$5,0)),0)</f>
        <v>0</v>
      </c>
      <c r="DJ13" s="44">
        <f t="shared" ref="DJ13:DJ76" si="57">IF(DA13=0,$B$39+$B$41,IF(DA13=$B$8*12,$B$40,IF(MOD(DA13,12)=0,$B$41,0)))</f>
        <v>0</v>
      </c>
      <c r="DK13" s="42" t="str">
        <f t="shared" ref="DK13:DK76" si="58">IF(DA13=0,DI13+DJ13-DH13,IF(DA13&gt;$B$8*12,"",DI13+DJ13))</f>
        <v/>
      </c>
      <c r="DL13" s="42"/>
      <c r="DO13" s="6">
        <f>DO11+1</f>
        <v>7</v>
      </c>
      <c r="DP13" s="3">
        <f t="shared" ref="DP13:DP44" si="59">$DR$4*$B$6/12*-1</f>
        <v>0</v>
      </c>
      <c r="DS13" s="24">
        <f t="shared" si="14"/>
        <v>0</v>
      </c>
      <c r="DT13" s="42" t="str">
        <f t="shared" ref="DT13:DT76" si="60">IF(DO13&lt;=$B$8*12,IF(AND($B$4="Fixed Rate",OR($B$11="Principal and Interest",$B$11="Interest Only"),DO13&lt;=$B$7*12),"N",IF(AND($B$4="Fixed Rate",OR($B$11="Principal and Interest",$B$11="Interest Only"),DO13&gt;$B$7*12),"Y",IF(AND($B$4="Variable Rate",$B$11="Principal and Interest"),"N",IF(AND($B$4="Variable Rate",$B$11="Interest Only",DO13&lt;=$B$53),"N","Y")))),"NA")</f>
        <v>NA</v>
      </c>
      <c r="DU13" s="43" t="str" cm="1">
        <f t="array" ref="DU13">IFERROR(_xlfn.XLOOKUP($B$4&amp;$B$11&amp;DT13,$A$69:$A$91&amp;$B$69:$B$91&amp;$C$69:$C$91,$D$69:$D$91),"")</f>
        <v/>
      </c>
      <c r="DV13" s="44" t="str">
        <f>IFERROR(IF(DT13="N",$B$5,DV11-(DW13-DU13*DV11/12)),"")</f>
        <v/>
      </c>
      <c r="DW13" s="44">
        <f t="shared" ref="DW13:DW76" si="61">IFERROR(IF(DT13="N",DV13*DU13/12,PMT(DU13/12,COUNTIF(DT:DT,"Y"),-$B$5,0)),0)</f>
        <v>0</v>
      </c>
      <c r="DX13" s="44">
        <f t="shared" ref="DX13:DX76" si="62">IF(DO13=0,$C$39+$C$37+$C$38,IF(DO13=$B$8*12,$C$40,0))</f>
        <v>0</v>
      </c>
      <c r="DY13" s="42" t="str">
        <f t="shared" ref="DY13:DY76" si="63">IF(DO13=0,DW13+DX13-DV13,IF(DO13&gt;$B$8*12,"",DW13+DX13))</f>
        <v/>
      </c>
      <c r="DZ13" s="42"/>
      <c r="EC13" s="6">
        <f>EC11+1</f>
        <v>7</v>
      </c>
      <c r="ED13" s="47">
        <f t="shared" ref="ED13:ED24" si="64">$EF$4*$B$6/12*-1</f>
        <v>0</v>
      </c>
      <c r="EE13" s="6">
        <f>IF(MOD(EC13,12)=0,$B$41,0)</f>
        <v>0</v>
      </c>
      <c r="EG13" s="8">
        <f t="shared" si="7"/>
        <v>0</v>
      </c>
      <c r="EH13" s="45" t="s">
        <v>63</v>
      </c>
      <c r="EI13" s="108">
        <f t="shared" ref="EI13:EI24" si="65">$B$6</f>
        <v>0</v>
      </c>
      <c r="EJ13" s="109">
        <f>IF(EC13&lt;=18,$B$5,(EJ11-(EK13-EI13*EJ11/12)))</f>
        <v>0</v>
      </c>
      <c r="EK13" s="109">
        <f t="shared" ref="EK13:EK76" si="66">IF(EC13&lt;=18,EJ13*EI13/12,PMT(EI13/12,$B$8*12-18,-$B$5))</f>
        <v>0</v>
      </c>
      <c r="EL13" s="44">
        <f t="shared" ref="EL13:EL76" si="67">IF(EC13=0,$D$37+$D$39,IF(EC13=$B$8*12,$D$40,IF(AND(MOD(EC13,12)=0,EC13&gt;18),$B$41,0)))</f>
        <v>0</v>
      </c>
      <c r="EM13" s="42" t="str">
        <f t="shared" ref="EM13:EM76" si="68">IF(EC13=0,EK13+EL13-EJ13,IF(EC13&gt;$B$8*12,"",EK13+EL13))</f>
        <v/>
      </c>
    </row>
    <row r="14" spans="1:144" ht="21.95" customHeight="1" x14ac:dyDescent="0.25">
      <c r="A14" s="159" t="s">
        <v>9</v>
      </c>
      <c r="B14" s="173"/>
      <c r="C14" s="176" t="str">
        <f>IFERROR(IF(AND(B10="Construction Loan",B16="Non Rate Money"),"Construction Loan is offered via Rate Money only",""),"")</f>
        <v/>
      </c>
      <c r="D14" s="177"/>
      <c r="U14" s="6">
        <f t="shared" si="15"/>
        <v>8</v>
      </c>
      <c r="V14" s="9">
        <f t="shared" si="22"/>
        <v>500</v>
      </c>
      <c r="Y14" s="8">
        <f t="shared" si="0"/>
        <v>500</v>
      </c>
      <c r="Z14" s="30" t="str">
        <f t="shared" si="23"/>
        <v>NA</v>
      </c>
      <c r="AA14" s="28" t="str" cm="1">
        <f t="array" ref="AA14">IFERROR(_xlfn.XLOOKUP($B$4&amp;$B$11&amp;Z14,$A$69:$A$91&amp;$B$69:$B$91&amp;$C$69:$C$91,$D$69:$D$91),"")</f>
        <v/>
      </c>
      <c r="AB14" s="30" t="str">
        <f t="shared" si="8"/>
        <v/>
      </c>
      <c r="AC14" s="29" t="str">
        <f t="shared" si="24"/>
        <v/>
      </c>
      <c r="AD14" s="29">
        <f t="shared" si="25"/>
        <v>0</v>
      </c>
      <c r="AE14" s="30" t="str">
        <f t="shared" si="26"/>
        <v/>
      </c>
      <c r="AI14" s="6">
        <f t="shared" si="16"/>
        <v>8</v>
      </c>
      <c r="AJ14" s="9">
        <f t="shared" si="27"/>
        <v>500</v>
      </c>
      <c r="AM14" s="8">
        <f t="shared" si="1"/>
        <v>500</v>
      </c>
      <c r="AN14" s="32" t="str">
        <f t="shared" si="28"/>
        <v>NA</v>
      </c>
      <c r="AO14" s="33" t="str" cm="1">
        <f t="array" ref="AO14">IFERROR(_xlfn.XLOOKUP($B$4&amp;$B$11&amp;AN14,$A$69:$A$91&amp;$B$69:$B$91&amp;$C$69:$C$91,$D$69:$D$91),"")</f>
        <v/>
      </c>
      <c r="AP14" s="32" t="str">
        <f t="shared" si="9"/>
        <v/>
      </c>
      <c r="AQ14" s="37" t="str">
        <f t="shared" si="29"/>
        <v/>
      </c>
      <c r="AR14" s="37">
        <f t="shared" si="30"/>
        <v>0</v>
      </c>
      <c r="AS14" s="32" t="str">
        <f t="shared" si="31"/>
        <v/>
      </c>
      <c r="AT14" s="32"/>
      <c r="AU14" s="8"/>
      <c r="AV14" s="8"/>
      <c r="AW14" s="20">
        <f t="shared" si="10"/>
        <v>8</v>
      </c>
      <c r="AX14" s="22">
        <f t="shared" si="32"/>
        <v>0</v>
      </c>
      <c r="AY14" s="8"/>
      <c r="AZ14" s="8"/>
      <c r="BA14" s="22">
        <f t="shared" si="2"/>
        <v>0</v>
      </c>
      <c r="BB14" s="32" t="str">
        <f t="shared" si="33"/>
        <v>NA</v>
      </c>
      <c r="BC14" s="33" t="str" cm="1">
        <f t="array" ref="BC14">IFERROR(_xlfn.XLOOKUP($B$4&amp;$B$11&amp;BB14,$A$69:$A$91&amp;$B$69:$B$91&amp;$C$69:$C$91,$D$69:$D$91),"")</f>
        <v/>
      </c>
      <c r="BD14" s="37" t="str">
        <f t="shared" ref="BD14:BD77" si="69">IFERROR(IF(BB14="N",$B$5,BD13-(BE14-BC14*BD13/12)),"")</f>
        <v/>
      </c>
      <c r="BE14" s="37">
        <f t="shared" si="34"/>
        <v>0</v>
      </c>
      <c r="BF14" s="37">
        <f t="shared" si="35"/>
        <v>0</v>
      </c>
      <c r="BG14" s="32" t="str">
        <f t="shared" si="36"/>
        <v/>
      </c>
      <c r="BK14" s="20">
        <f t="shared" si="11"/>
        <v>8</v>
      </c>
      <c r="BL14" s="22">
        <f t="shared" si="37"/>
        <v>0</v>
      </c>
      <c r="BO14" s="22">
        <f t="shared" si="3"/>
        <v>0</v>
      </c>
      <c r="BP14" s="32" t="str">
        <f t="shared" si="38"/>
        <v>NA</v>
      </c>
      <c r="BQ14" s="33" t="str" cm="1">
        <f t="array" ref="BQ14">IFERROR(_xlfn.XLOOKUP($B$4&amp;$B$11&amp;BP14,$A$69:$A$91&amp;$B$69:$B$91&amp;$C$69:$C$91,$D$69:$D$91),"")</f>
        <v/>
      </c>
      <c r="BR14" s="37" t="str">
        <f t="shared" ref="BR14:BR77" si="70">IFERROR(IF(BP14="N",$B$5,BR13-(BS14-BQ14*BR13/12)),"")</f>
        <v/>
      </c>
      <c r="BS14" s="37">
        <f t="shared" si="39"/>
        <v>0</v>
      </c>
      <c r="BT14" s="37">
        <f t="shared" si="40"/>
        <v>0</v>
      </c>
      <c r="BU14" s="32" t="str">
        <f t="shared" si="41"/>
        <v/>
      </c>
      <c r="BV14" s="32"/>
      <c r="BY14" s="6">
        <f t="shared" si="17"/>
        <v>8</v>
      </c>
      <c r="BZ14" s="9">
        <f t="shared" si="42"/>
        <v>500</v>
      </c>
      <c r="CA14" s="6">
        <f t="shared" si="43"/>
        <v>0</v>
      </c>
      <c r="CC14" s="8">
        <f t="shared" si="4"/>
        <v>500</v>
      </c>
      <c r="CD14" s="42" t="str">
        <f t="shared" si="44"/>
        <v>NA</v>
      </c>
      <c r="CE14" s="43" t="str" cm="1">
        <f t="array" ref="CE14">IFERROR(_xlfn.XLOOKUP($B$4&amp;$B$11&amp;CD14,$A$69:$A$91&amp;$B$69:$B$91&amp;$C$69:$C$91,$D$69:$D$91),"")</f>
        <v/>
      </c>
      <c r="CF14" s="42" t="str">
        <f t="shared" si="12"/>
        <v/>
      </c>
      <c r="CG14" s="44" t="str">
        <f t="shared" si="45"/>
        <v/>
      </c>
      <c r="CH14" s="44">
        <f t="shared" si="46"/>
        <v>0</v>
      </c>
      <c r="CI14" s="42" t="str">
        <f t="shared" si="47"/>
        <v/>
      </c>
      <c r="CJ14" s="42"/>
      <c r="CM14" s="6">
        <f t="shared" si="18"/>
        <v>8</v>
      </c>
      <c r="CN14" s="9">
        <f t="shared" si="48"/>
        <v>500</v>
      </c>
      <c r="CQ14" s="8">
        <f t="shared" si="5"/>
        <v>500</v>
      </c>
      <c r="CR14" s="42" t="str">
        <f t="shared" si="49"/>
        <v>NA</v>
      </c>
      <c r="CS14" s="43" t="str" cm="1">
        <f t="array" ref="CS14">IFERROR(_xlfn.XLOOKUP($B$4&amp;$B$11&amp;CR14,$A$69:$A$91&amp;$B$69:$B$91&amp;$C$69:$C$91,$D$69:$D$91),"")</f>
        <v/>
      </c>
      <c r="CT14" s="42" t="str">
        <f t="shared" si="13"/>
        <v/>
      </c>
      <c r="CU14" s="44" t="str">
        <f t="shared" si="50"/>
        <v/>
      </c>
      <c r="CV14" s="44">
        <f t="shared" si="51"/>
        <v>0</v>
      </c>
      <c r="CW14" s="42" t="str">
        <f t="shared" si="52"/>
        <v/>
      </c>
      <c r="DA14" s="6">
        <f t="shared" si="19"/>
        <v>8</v>
      </c>
      <c r="DB14" s="23">
        <f t="shared" si="53"/>
        <v>0</v>
      </c>
      <c r="DC14" s="6">
        <f t="shared" si="54"/>
        <v>0</v>
      </c>
      <c r="DE14" s="24">
        <f t="shared" si="6"/>
        <v>0</v>
      </c>
      <c r="DF14" s="42" t="str">
        <f t="shared" si="55"/>
        <v>NA</v>
      </c>
      <c r="DG14" s="43" t="str" cm="1">
        <f t="array" ref="DG14">IFERROR(_xlfn.XLOOKUP($B$4&amp;$B$11&amp;DF14,$A$69:$A$91&amp;$B$69:$B$91&amp;$C$69:$C$91,$D$69:$D$91),"")</f>
        <v/>
      </c>
      <c r="DH14" s="44" t="str">
        <f t="shared" ref="DH14:DH77" si="71">IFERROR(IF(DF14="N",$B$5,DH13-(DI14-DG14*DH13/12)),"")</f>
        <v/>
      </c>
      <c r="DI14" s="44">
        <f t="shared" si="56"/>
        <v>0</v>
      </c>
      <c r="DJ14" s="44">
        <f t="shared" si="57"/>
        <v>0</v>
      </c>
      <c r="DK14" s="42" t="str">
        <f t="shared" si="58"/>
        <v/>
      </c>
      <c r="DL14" s="42"/>
      <c r="DO14" s="6">
        <f t="shared" si="20"/>
        <v>8</v>
      </c>
      <c r="DP14" s="3">
        <f t="shared" si="59"/>
        <v>0</v>
      </c>
      <c r="DS14" s="24">
        <f t="shared" si="14"/>
        <v>0</v>
      </c>
      <c r="DT14" s="42" t="str">
        <f t="shared" si="60"/>
        <v>NA</v>
      </c>
      <c r="DU14" s="43" t="str" cm="1">
        <f t="array" ref="DU14">IFERROR(_xlfn.XLOOKUP($B$4&amp;$B$11&amp;DT14,$A$69:$A$91&amp;$B$69:$B$91&amp;$C$69:$C$91,$D$69:$D$91),"")</f>
        <v/>
      </c>
      <c r="DV14" s="44" t="str">
        <f t="shared" ref="DV14:DV77" si="72">IFERROR(IF(DT14="N",$B$5,DV13-(DW14-DU14*DV13/12)),"")</f>
        <v/>
      </c>
      <c r="DW14" s="44">
        <f t="shared" si="61"/>
        <v>0</v>
      </c>
      <c r="DX14" s="44">
        <f t="shared" si="62"/>
        <v>0</v>
      </c>
      <c r="DY14" s="42" t="str">
        <f t="shared" si="63"/>
        <v/>
      </c>
      <c r="DZ14" s="42"/>
      <c r="EC14" s="6">
        <f t="shared" si="21"/>
        <v>8</v>
      </c>
      <c r="ED14" s="47">
        <f t="shared" si="64"/>
        <v>0</v>
      </c>
      <c r="EE14" s="6">
        <f>IF(MOD(EC14,12)=0,$B$41,0)</f>
        <v>0</v>
      </c>
      <c r="EG14" s="8">
        <f t="shared" si="7"/>
        <v>0</v>
      </c>
      <c r="EH14" s="45" t="s">
        <v>63</v>
      </c>
      <c r="EI14" s="108">
        <f t="shared" si="65"/>
        <v>0</v>
      </c>
      <c r="EJ14" s="109">
        <f t="shared" ref="EJ14:EJ77" si="73">IF(EC14&lt;=18,$B$5,(EJ13-(EK14-EI14*EJ13/12)))</f>
        <v>0</v>
      </c>
      <c r="EK14" s="109">
        <f t="shared" si="66"/>
        <v>0</v>
      </c>
      <c r="EL14" s="44">
        <f t="shared" si="67"/>
        <v>0</v>
      </c>
      <c r="EM14" s="42" t="str">
        <f t="shared" si="68"/>
        <v/>
      </c>
    </row>
    <row r="15" spans="1:144" hidden="1" x14ac:dyDescent="0.25">
      <c r="A15" s="160" t="s">
        <v>173</v>
      </c>
      <c r="B15" s="178" t="e">
        <f>_xlfn.XLOOKUP($B$10,A108:A112,B108:B112)</f>
        <v>#N/A</v>
      </c>
      <c r="C15" s="178"/>
      <c r="D15" s="179"/>
      <c r="U15" s="6">
        <f t="shared" si="15"/>
        <v>9</v>
      </c>
      <c r="V15" s="9">
        <f t="shared" si="22"/>
        <v>500</v>
      </c>
      <c r="Y15" s="8">
        <f t="shared" si="0"/>
        <v>500</v>
      </c>
      <c r="Z15" s="30" t="str">
        <f t="shared" si="23"/>
        <v>NA</v>
      </c>
      <c r="AA15" s="28" t="str" cm="1">
        <f t="array" ref="AA15">IFERROR(_xlfn.XLOOKUP($B$4&amp;$B$11&amp;Z15,$A$69:$A$91&amp;$B$69:$B$91&amp;$C$69:$C$91,$D$69:$D$91),"")</f>
        <v/>
      </c>
      <c r="AB15" s="30" t="str">
        <f t="shared" si="8"/>
        <v/>
      </c>
      <c r="AC15" s="29" t="str">
        <f t="shared" si="24"/>
        <v/>
      </c>
      <c r="AD15" s="29">
        <f t="shared" si="25"/>
        <v>0</v>
      </c>
      <c r="AE15" s="30" t="str">
        <f t="shared" si="26"/>
        <v/>
      </c>
      <c r="AI15" s="6">
        <f t="shared" si="16"/>
        <v>9</v>
      </c>
      <c r="AJ15" s="9">
        <f t="shared" si="27"/>
        <v>500</v>
      </c>
      <c r="AM15" s="8">
        <f t="shared" si="1"/>
        <v>500</v>
      </c>
      <c r="AN15" s="32" t="str">
        <f t="shared" si="28"/>
        <v>NA</v>
      </c>
      <c r="AO15" s="33" t="str" cm="1">
        <f t="array" ref="AO15">IFERROR(_xlfn.XLOOKUP($B$4&amp;$B$11&amp;AN15,$A$69:$A$91&amp;$B$69:$B$91&amp;$C$69:$C$91,$D$69:$D$91),"")</f>
        <v/>
      </c>
      <c r="AP15" s="32" t="str">
        <f t="shared" si="9"/>
        <v/>
      </c>
      <c r="AQ15" s="37" t="str">
        <f t="shared" si="29"/>
        <v/>
      </c>
      <c r="AR15" s="37">
        <f t="shared" si="30"/>
        <v>0</v>
      </c>
      <c r="AS15" s="32" t="str">
        <f t="shared" si="31"/>
        <v/>
      </c>
      <c r="AT15" s="32"/>
      <c r="AU15" s="8"/>
      <c r="AV15" s="8"/>
      <c r="AW15" s="20">
        <f t="shared" si="10"/>
        <v>9</v>
      </c>
      <c r="AX15" s="22">
        <f t="shared" si="32"/>
        <v>0</v>
      </c>
      <c r="AY15" s="8"/>
      <c r="AZ15" s="8"/>
      <c r="BA15" s="22">
        <f t="shared" si="2"/>
        <v>0</v>
      </c>
      <c r="BB15" s="32" t="str">
        <f t="shared" si="33"/>
        <v>NA</v>
      </c>
      <c r="BC15" s="33" t="str" cm="1">
        <f t="array" ref="BC15">IFERROR(_xlfn.XLOOKUP($B$4&amp;$B$11&amp;BB15,$A$69:$A$91&amp;$B$69:$B$91&amp;$C$69:$C$91,$D$69:$D$91),"")</f>
        <v/>
      </c>
      <c r="BD15" s="37" t="str">
        <f t="shared" si="69"/>
        <v/>
      </c>
      <c r="BE15" s="37">
        <f t="shared" si="34"/>
        <v>0</v>
      </c>
      <c r="BF15" s="37">
        <f t="shared" si="35"/>
        <v>0</v>
      </c>
      <c r="BG15" s="32" t="str">
        <f t="shared" si="36"/>
        <v/>
      </c>
      <c r="BK15" s="20">
        <f t="shared" si="11"/>
        <v>9</v>
      </c>
      <c r="BL15" s="22">
        <f t="shared" si="37"/>
        <v>0</v>
      </c>
      <c r="BO15" s="22">
        <f t="shared" si="3"/>
        <v>0</v>
      </c>
      <c r="BP15" s="32" t="str">
        <f t="shared" si="38"/>
        <v>NA</v>
      </c>
      <c r="BQ15" s="33" t="str" cm="1">
        <f t="array" ref="BQ15">IFERROR(_xlfn.XLOOKUP($B$4&amp;$B$11&amp;BP15,$A$69:$A$91&amp;$B$69:$B$91&amp;$C$69:$C$91,$D$69:$D$91),"")</f>
        <v/>
      </c>
      <c r="BR15" s="37" t="str">
        <f t="shared" si="70"/>
        <v/>
      </c>
      <c r="BS15" s="37">
        <f t="shared" si="39"/>
        <v>0</v>
      </c>
      <c r="BT15" s="37">
        <f t="shared" si="40"/>
        <v>0</v>
      </c>
      <c r="BU15" s="32" t="str">
        <f t="shared" si="41"/>
        <v/>
      </c>
      <c r="BV15" s="32"/>
      <c r="BY15" s="6">
        <f t="shared" si="17"/>
        <v>9</v>
      </c>
      <c r="BZ15" s="9">
        <f t="shared" si="42"/>
        <v>500</v>
      </c>
      <c r="CA15" s="6">
        <f t="shared" si="43"/>
        <v>0</v>
      </c>
      <c r="CC15" s="8">
        <f t="shared" si="4"/>
        <v>500</v>
      </c>
      <c r="CD15" s="42" t="str">
        <f t="shared" si="44"/>
        <v>NA</v>
      </c>
      <c r="CE15" s="43" t="str" cm="1">
        <f t="array" ref="CE15">IFERROR(_xlfn.XLOOKUP($B$4&amp;$B$11&amp;CD15,$A$69:$A$91&amp;$B$69:$B$91&amp;$C$69:$C$91,$D$69:$D$91),"")</f>
        <v/>
      </c>
      <c r="CF15" s="42" t="str">
        <f t="shared" si="12"/>
        <v/>
      </c>
      <c r="CG15" s="44" t="str">
        <f t="shared" si="45"/>
        <v/>
      </c>
      <c r="CH15" s="44">
        <f t="shared" si="46"/>
        <v>0</v>
      </c>
      <c r="CI15" s="42" t="str">
        <f t="shared" si="47"/>
        <v/>
      </c>
      <c r="CJ15" s="42"/>
      <c r="CM15" s="6">
        <f t="shared" si="18"/>
        <v>9</v>
      </c>
      <c r="CN15" s="9">
        <f t="shared" si="48"/>
        <v>500</v>
      </c>
      <c r="CQ15" s="8">
        <f t="shared" si="5"/>
        <v>500</v>
      </c>
      <c r="CR15" s="42" t="str">
        <f t="shared" si="49"/>
        <v>NA</v>
      </c>
      <c r="CS15" s="43" t="str" cm="1">
        <f t="array" ref="CS15">IFERROR(_xlfn.XLOOKUP($B$4&amp;$B$11&amp;CR15,$A$69:$A$91&amp;$B$69:$B$91&amp;$C$69:$C$91,$D$69:$D$91),"")</f>
        <v/>
      </c>
      <c r="CT15" s="42" t="str">
        <f t="shared" si="13"/>
        <v/>
      </c>
      <c r="CU15" s="44" t="str">
        <f t="shared" si="50"/>
        <v/>
      </c>
      <c r="CV15" s="44">
        <f t="shared" si="51"/>
        <v>0</v>
      </c>
      <c r="CW15" s="42" t="str">
        <f t="shared" si="52"/>
        <v/>
      </c>
      <c r="DA15" s="6">
        <f t="shared" si="19"/>
        <v>9</v>
      </c>
      <c r="DB15" s="23">
        <f t="shared" si="53"/>
        <v>0</v>
      </c>
      <c r="DC15" s="6">
        <f t="shared" si="54"/>
        <v>0</v>
      </c>
      <c r="DE15" s="24">
        <f t="shared" si="6"/>
        <v>0</v>
      </c>
      <c r="DF15" s="42" t="str">
        <f t="shared" si="55"/>
        <v>NA</v>
      </c>
      <c r="DG15" s="43" t="str" cm="1">
        <f t="array" ref="DG15">IFERROR(_xlfn.XLOOKUP($B$4&amp;$B$11&amp;DF15,$A$69:$A$91&amp;$B$69:$B$91&amp;$C$69:$C$91,$D$69:$D$91),"")</f>
        <v/>
      </c>
      <c r="DH15" s="44" t="str">
        <f t="shared" si="71"/>
        <v/>
      </c>
      <c r="DI15" s="44">
        <f t="shared" si="56"/>
        <v>0</v>
      </c>
      <c r="DJ15" s="44">
        <f t="shared" si="57"/>
        <v>0</v>
      </c>
      <c r="DK15" s="42" t="str">
        <f t="shared" si="58"/>
        <v/>
      </c>
      <c r="DL15" s="42"/>
      <c r="DO15" s="6">
        <f t="shared" si="20"/>
        <v>9</v>
      </c>
      <c r="DP15" s="3">
        <f t="shared" si="59"/>
        <v>0</v>
      </c>
      <c r="DS15" s="24">
        <f t="shared" si="14"/>
        <v>0</v>
      </c>
      <c r="DT15" s="42" t="str">
        <f t="shared" si="60"/>
        <v>NA</v>
      </c>
      <c r="DU15" s="43" t="str" cm="1">
        <f t="array" ref="DU15">IFERROR(_xlfn.XLOOKUP($B$4&amp;$B$11&amp;DT15,$A$69:$A$91&amp;$B$69:$B$91&amp;$C$69:$C$91,$D$69:$D$91),"")</f>
        <v/>
      </c>
      <c r="DV15" s="44" t="str">
        <f t="shared" si="72"/>
        <v/>
      </c>
      <c r="DW15" s="44">
        <f t="shared" si="61"/>
        <v>0</v>
      </c>
      <c r="DX15" s="44">
        <f t="shared" si="62"/>
        <v>0</v>
      </c>
      <c r="DY15" s="42" t="str">
        <f t="shared" si="63"/>
        <v/>
      </c>
      <c r="DZ15" s="42"/>
      <c r="EC15" s="6">
        <f t="shared" si="21"/>
        <v>9</v>
      </c>
      <c r="ED15" s="47">
        <f t="shared" si="64"/>
        <v>0</v>
      </c>
      <c r="EE15" s="6">
        <f>IF(MOD(EC15,12)=0,$B$41,0)</f>
        <v>0</v>
      </c>
      <c r="EG15" s="8">
        <f t="shared" si="7"/>
        <v>0</v>
      </c>
      <c r="EH15" s="45" t="s">
        <v>63</v>
      </c>
      <c r="EI15" s="108">
        <f t="shared" si="65"/>
        <v>0</v>
      </c>
      <c r="EJ15" s="109">
        <f t="shared" si="73"/>
        <v>0</v>
      </c>
      <c r="EK15" s="109">
        <f t="shared" si="66"/>
        <v>0</v>
      </c>
      <c r="EL15" s="44">
        <f t="shared" si="67"/>
        <v>0</v>
      </c>
      <c r="EM15" s="42" t="str">
        <f t="shared" si="68"/>
        <v/>
      </c>
    </row>
    <row r="16" spans="1:144" hidden="1" x14ac:dyDescent="0.25">
      <c r="A16" s="160" t="s">
        <v>183</v>
      </c>
      <c r="B16" s="178" t="e">
        <f>_xlfn.XLOOKUP(B14,A116:A125,B116:B125)</f>
        <v>#N/A</v>
      </c>
      <c r="C16" s="178"/>
      <c r="D16" s="179"/>
      <c r="U16" s="6">
        <f t="shared" si="15"/>
        <v>10</v>
      </c>
      <c r="V16" s="9">
        <f t="shared" si="22"/>
        <v>500</v>
      </c>
      <c r="Y16" s="8">
        <f t="shared" si="0"/>
        <v>500</v>
      </c>
      <c r="Z16" s="30" t="str">
        <f t="shared" si="23"/>
        <v>NA</v>
      </c>
      <c r="AA16" s="28" t="str" cm="1">
        <f t="array" ref="AA16">IFERROR(_xlfn.XLOOKUP($B$4&amp;$B$11&amp;Z16,$A$69:$A$91&amp;$B$69:$B$91&amp;$C$69:$C$91,$D$69:$D$91),"")</f>
        <v/>
      </c>
      <c r="AB16" s="30" t="str">
        <f t="shared" si="8"/>
        <v/>
      </c>
      <c r="AC16" s="29" t="str">
        <f t="shared" si="24"/>
        <v/>
      </c>
      <c r="AD16" s="29">
        <f t="shared" si="25"/>
        <v>0</v>
      </c>
      <c r="AE16" s="30" t="str">
        <f t="shared" si="26"/>
        <v/>
      </c>
      <c r="AI16" s="6">
        <f t="shared" si="16"/>
        <v>10</v>
      </c>
      <c r="AJ16" s="9">
        <f t="shared" si="27"/>
        <v>500</v>
      </c>
      <c r="AM16" s="8">
        <f t="shared" si="1"/>
        <v>500</v>
      </c>
      <c r="AN16" s="32" t="str">
        <f t="shared" si="28"/>
        <v>NA</v>
      </c>
      <c r="AO16" s="33" t="str" cm="1">
        <f t="array" ref="AO16">IFERROR(_xlfn.XLOOKUP($B$4&amp;$B$11&amp;AN16,$A$69:$A$91&amp;$B$69:$B$91&amp;$C$69:$C$91,$D$69:$D$91),"")</f>
        <v/>
      </c>
      <c r="AP16" s="32" t="str">
        <f t="shared" si="9"/>
        <v/>
      </c>
      <c r="AQ16" s="37" t="str">
        <f t="shared" si="29"/>
        <v/>
      </c>
      <c r="AR16" s="37">
        <f t="shared" si="30"/>
        <v>0</v>
      </c>
      <c r="AS16" s="32" t="str">
        <f t="shared" si="31"/>
        <v/>
      </c>
      <c r="AT16" s="32"/>
      <c r="AU16" s="8"/>
      <c r="AV16" s="8"/>
      <c r="AW16" s="20">
        <f t="shared" si="10"/>
        <v>10</v>
      </c>
      <c r="AX16" s="22">
        <f t="shared" si="32"/>
        <v>0</v>
      </c>
      <c r="AY16" s="8"/>
      <c r="AZ16" s="8"/>
      <c r="BA16" s="22">
        <f t="shared" si="2"/>
        <v>0</v>
      </c>
      <c r="BB16" s="32" t="str">
        <f t="shared" si="33"/>
        <v>NA</v>
      </c>
      <c r="BC16" s="33" t="str" cm="1">
        <f t="array" ref="BC16">IFERROR(_xlfn.XLOOKUP($B$4&amp;$B$11&amp;BB16,$A$69:$A$91&amp;$B$69:$B$91&amp;$C$69:$C$91,$D$69:$D$91),"")</f>
        <v/>
      </c>
      <c r="BD16" s="37" t="str">
        <f t="shared" si="69"/>
        <v/>
      </c>
      <c r="BE16" s="37">
        <f t="shared" si="34"/>
        <v>0</v>
      </c>
      <c r="BF16" s="37">
        <f t="shared" si="35"/>
        <v>0</v>
      </c>
      <c r="BG16" s="32" t="str">
        <f t="shared" si="36"/>
        <v/>
      </c>
      <c r="BK16" s="20">
        <f t="shared" si="11"/>
        <v>10</v>
      </c>
      <c r="BL16" s="22">
        <f t="shared" si="37"/>
        <v>0</v>
      </c>
      <c r="BO16" s="22">
        <f t="shared" si="3"/>
        <v>0</v>
      </c>
      <c r="BP16" s="32" t="str">
        <f t="shared" si="38"/>
        <v>NA</v>
      </c>
      <c r="BQ16" s="33" t="str" cm="1">
        <f t="array" ref="BQ16">IFERROR(_xlfn.XLOOKUP($B$4&amp;$B$11&amp;BP16,$A$69:$A$91&amp;$B$69:$B$91&amp;$C$69:$C$91,$D$69:$D$91),"")</f>
        <v/>
      </c>
      <c r="BR16" s="37" t="str">
        <f t="shared" si="70"/>
        <v/>
      </c>
      <c r="BS16" s="37">
        <f t="shared" si="39"/>
        <v>0</v>
      </c>
      <c r="BT16" s="37">
        <f t="shared" si="40"/>
        <v>0</v>
      </c>
      <c r="BU16" s="32" t="str">
        <f t="shared" si="41"/>
        <v/>
      </c>
      <c r="BV16" s="32"/>
      <c r="BY16" s="6">
        <f t="shared" si="17"/>
        <v>10</v>
      </c>
      <c r="BZ16" s="9">
        <f t="shared" si="42"/>
        <v>500</v>
      </c>
      <c r="CA16" s="6">
        <f t="shared" si="43"/>
        <v>0</v>
      </c>
      <c r="CC16" s="8">
        <f t="shared" si="4"/>
        <v>500</v>
      </c>
      <c r="CD16" s="42" t="str">
        <f t="shared" si="44"/>
        <v>NA</v>
      </c>
      <c r="CE16" s="43" t="str" cm="1">
        <f t="array" ref="CE16">IFERROR(_xlfn.XLOOKUP($B$4&amp;$B$11&amp;CD16,$A$69:$A$91&amp;$B$69:$B$91&amp;$C$69:$C$91,$D$69:$D$91),"")</f>
        <v/>
      </c>
      <c r="CF16" s="42" t="str">
        <f t="shared" si="12"/>
        <v/>
      </c>
      <c r="CG16" s="44" t="str">
        <f t="shared" si="45"/>
        <v/>
      </c>
      <c r="CH16" s="44">
        <f t="shared" si="46"/>
        <v>0</v>
      </c>
      <c r="CI16" s="42" t="str">
        <f t="shared" si="47"/>
        <v/>
      </c>
      <c r="CJ16" s="42"/>
      <c r="CM16" s="6">
        <f t="shared" si="18"/>
        <v>10</v>
      </c>
      <c r="CN16" s="9">
        <f t="shared" si="48"/>
        <v>500</v>
      </c>
      <c r="CQ16" s="8">
        <f t="shared" si="5"/>
        <v>500</v>
      </c>
      <c r="CR16" s="42" t="str">
        <f t="shared" si="49"/>
        <v>NA</v>
      </c>
      <c r="CS16" s="43" t="str" cm="1">
        <f t="array" ref="CS16">IFERROR(_xlfn.XLOOKUP($B$4&amp;$B$11&amp;CR16,$A$69:$A$91&amp;$B$69:$B$91&amp;$C$69:$C$91,$D$69:$D$91),"")</f>
        <v/>
      </c>
      <c r="CT16" s="42" t="str">
        <f t="shared" si="13"/>
        <v/>
      </c>
      <c r="CU16" s="44" t="str">
        <f t="shared" si="50"/>
        <v/>
      </c>
      <c r="CV16" s="44">
        <f t="shared" si="51"/>
        <v>0</v>
      </c>
      <c r="CW16" s="42" t="str">
        <f t="shared" si="52"/>
        <v/>
      </c>
      <c r="DA16" s="6">
        <f t="shared" si="19"/>
        <v>10</v>
      </c>
      <c r="DB16" s="23">
        <f t="shared" si="53"/>
        <v>0</v>
      </c>
      <c r="DC16" s="6">
        <f t="shared" si="54"/>
        <v>0</v>
      </c>
      <c r="DE16" s="24">
        <f t="shared" si="6"/>
        <v>0</v>
      </c>
      <c r="DF16" s="42" t="str">
        <f t="shared" si="55"/>
        <v>NA</v>
      </c>
      <c r="DG16" s="43" t="str" cm="1">
        <f t="array" ref="DG16">IFERROR(_xlfn.XLOOKUP($B$4&amp;$B$11&amp;DF16,$A$69:$A$91&amp;$B$69:$B$91&amp;$C$69:$C$91,$D$69:$D$91),"")</f>
        <v/>
      </c>
      <c r="DH16" s="44" t="str">
        <f t="shared" si="71"/>
        <v/>
      </c>
      <c r="DI16" s="44">
        <f t="shared" si="56"/>
        <v>0</v>
      </c>
      <c r="DJ16" s="44">
        <f t="shared" si="57"/>
        <v>0</v>
      </c>
      <c r="DK16" s="42" t="str">
        <f t="shared" si="58"/>
        <v/>
      </c>
      <c r="DL16" s="42"/>
      <c r="DO16" s="6">
        <f t="shared" si="20"/>
        <v>10</v>
      </c>
      <c r="DP16" s="3">
        <f t="shared" si="59"/>
        <v>0</v>
      </c>
      <c r="DS16" s="24">
        <f t="shared" si="14"/>
        <v>0</v>
      </c>
      <c r="DT16" s="42" t="str">
        <f t="shared" si="60"/>
        <v>NA</v>
      </c>
      <c r="DU16" s="43" t="str" cm="1">
        <f t="array" ref="DU16">IFERROR(_xlfn.XLOOKUP($B$4&amp;$B$11&amp;DT16,$A$69:$A$91&amp;$B$69:$B$91&amp;$C$69:$C$91,$D$69:$D$91),"")</f>
        <v/>
      </c>
      <c r="DV16" s="44" t="str">
        <f t="shared" si="72"/>
        <v/>
      </c>
      <c r="DW16" s="44">
        <f t="shared" si="61"/>
        <v>0</v>
      </c>
      <c r="DX16" s="44">
        <f t="shared" si="62"/>
        <v>0</v>
      </c>
      <c r="DY16" s="42" t="str">
        <f t="shared" si="63"/>
        <v/>
      </c>
      <c r="DZ16" s="42"/>
      <c r="EC16" s="6">
        <f t="shared" si="21"/>
        <v>10</v>
      </c>
      <c r="ED16" s="47">
        <f t="shared" si="64"/>
        <v>0</v>
      </c>
      <c r="EE16" s="6">
        <f>IF(MOD(EC16,12)=0,$B$41,0)</f>
        <v>0</v>
      </c>
      <c r="EG16" s="8">
        <f t="shared" si="7"/>
        <v>0</v>
      </c>
      <c r="EH16" s="45" t="s">
        <v>63</v>
      </c>
      <c r="EI16" s="108">
        <f t="shared" si="65"/>
        <v>0</v>
      </c>
      <c r="EJ16" s="109">
        <f t="shared" si="73"/>
        <v>0</v>
      </c>
      <c r="EK16" s="109">
        <f t="shared" si="66"/>
        <v>0</v>
      </c>
      <c r="EL16" s="44">
        <f t="shared" si="67"/>
        <v>0</v>
      </c>
      <c r="EM16" s="42" t="str">
        <f t="shared" si="68"/>
        <v/>
      </c>
    </row>
    <row r="17" spans="1:143" x14ac:dyDescent="0.25">
      <c r="A17" s="204" t="s">
        <v>193</v>
      </c>
      <c r="B17" s="157"/>
      <c r="C17" s="157"/>
      <c r="D17" s="157"/>
      <c r="F17" s="146"/>
      <c r="U17" s="6">
        <f t="shared" si="15"/>
        <v>11</v>
      </c>
      <c r="V17" s="9">
        <f t="shared" si="22"/>
        <v>500</v>
      </c>
      <c r="Y17" s="8">
        <f t="shared" si="0"/>
        <v>500</v>
      </c>
      <c r="Z17" s="30" t="str">
        <f t="shared" si="23"/>
        <v>NA</v>
      </c>
      <c r="AA17" s="28" t="str" cm="1">
        <f t="array" ref="AA17">IFERROR(_xlfn.XLOOKUP($B$4&amp;$B$11&amp;Z17,$A$69:$A$91&amp;$B$69:$B$91&amp;$C$69:$C$91,$D$69:$D$91),"")</f>
        <v/>
      </c>
      <c r="AB17" s="30" t="str">
        <f t="shared" si="8"/>
        <v/>
      </c>
      <c r="AC17" s="29" t="str">
        <f t="shared" si="24"/>
        <v/>
      </c>
      <c r="AD17" s="29">
        <f t="shared" si="25"/>
        <v>0</v>
      </c>
      <c r="AE17" s="30" t="str">
        <f t="shared" si="26"/>
        <v/>
      </c>
      <c r="AI17" s="6">
        <f t="shared" si="16"/>
        <v>11</v>
      </c>
      <c r="AJ17" s="9">
        <f t="shared" si="27"/>
        <v>500</v>
      </c>
      <c r="AM17" s="8">
        <f t="shared" si="1"/>
        <v>500</v>
      </c>
      <c r="AN17" s="32" t="str">
        <f t="shared" si="28"/>
        <v>NA</v>
      </c>
      <c r="AO17" s="33" t="str" cm="1">
        <f t="array" ref="AO17">IFERROR(_xlfn.XLOOKUP($B$4&amp;$B$11&amp;AN17,$A$69:$A$91&amp;$B$69:$B$91&amp;$C$69:$C$91,$D$69:$D$91),"")</f>
        <v/>
      </c>
      <c r="AP17" s="32" t="str">
        <f t="shared" si="9"/>
        <v/>
      </c>
      <c r="AQ17" s="37" t="str">
        <f t="shared" si="29"/>
        <v/>
      </c>
      <c r="AR17" s="37">
        <f t="shared" si="30"/>
        <v>0</v>
      </c>
      <c r="AS17" s="32" t="str">
        <f t="shared" si="31"/>
        <v/>
      </c>
      <c r="AT17" s="32"/>
      <c r="AU17" s="8"/>
      <c r="AV17" s="8"/>
      <c r="AW17" s="20">
        <f t="shared" si="10"/>
        <v>11</v>
      </c>
      <c r="AX17" s="22">
        <f t="shared" si="32"/>
        <v>0</v>
      </c>
      <c r="AY17" s="8"/>
      <c r="AZ17" s="8"/>
      <c r="BA17" s="22">
        <f t="shared" si="2"/>
        <v>0</v>
      </c>
      <c r="BB17" s="32" t="str">
        <f t="shared" si="33"/>
        <v>NA</v>
      </c>
      <c r="BC17" s="33" t="str" cm="1">
        <f t="array" ref="BC17">IFERROR(_xlfn.XLOOKUP($B$4&amp;$B$11&amp;BB17,$A$69:$A$91&amp;$B$69:$B$91&amp;$C$69:$C$91,$D$69:$D$91),"")</f>
        <v/>
      </c>
      <c r="BD17" s="37" t="str">
        <f t="shared" si="69"/>
        <v/>
      </c>
      <c r="BE17" s="37">
        <f t="shared" si="34"/>
        <v>0</v>
      </c>
      <c r="BF17" s="37">
        <f t="shared" si="35"/>
        <v>0</v>
      </c>
      <c r="BG17" s="32" t="str">
        <f t="shared" si="36"/>
        <v/>
      </c>
      <c r="BK17" s="20">
        <f t="shared" si="11"/>
        <v>11</v>
      </c>
      <c r="BL17" s="22">
        <f t="shared" si="37"/>
        <v>0</v>
      </c>
      <c r="BO17" s="22">
        <f t="shared" si="3"/>
        <v>0</v>
      </c>
      <c r="BP17" s="32" t="str">
        <f t="shared" si="38"/>
        <v>NA</v>
      </c>
      <c r="BQ17" s="33" t="str" cm="1">
        <f t="array" ref="BQ17">IFERROR(_xlfn.XLOOKUP($B$4&amp;$B$11&amp;BP17,$A$69:$A$91&amp;$B$69:$B$91&amp;$C$69:$C$91,$D$69:$D$91),"")</f>
        <v/>
      </c>
      <c r="BR17" s="37" t="str">
        <f t="shared" si="70"/>
        <v/>
      </c>
      <c r="BS17" s="37">
        <f t="shared" si="39"/>
        <v>0</v>
      </c>
      <c r="BT17" s="37">
        <f t="shared" si="40"/>
        <v>0</v>
      </c>
      <c r="BU17" s="32" t="str">
        <f t="shared" si="41"/>
        <v/>
      </c>
      <c r="BV17" s="32"/>
      <c r="BY17" s="6">
        <f t="shared" si="17"/>
        <v>11</v>
      </c>
      <c r="BZ17" s="9">
        <f t="shared" si="42"/>
        <v>500</v>
      </c>
      <c r="CA17" s="6">
        <f t="shared" si="43"/>
        <v>0</v>
      </c>
      <c r="CC17" s="8">
        <f t="shared" si="4"/>
        <v>500</v>
      </c>
      <c r="CD17" s="42" t="str">
        <f t="shared" si="44"/>
        <v>NA</v>
      </c>
      <c r="CE17" s="43" t="str" cm="1">
        <f t="array" ref="CE17">IFERROR(_xlfn.XLOOKUP($B$4&amp;$B$11&amp;CD17,$A$69:$A$91&amp;$B$69:$B$91&amp;$C$69:$C$91,$D$69:$D$91),"")</f>
        <v/>
      </c>
      <c r="CF17" s="42" t="str">
        <f t="shared" si="12"/>
        <v/>
      </c>
      <c r="CG17" s="44" t="str">
        <f t="shared" si="45"/>
        <v/>
      </c>
      <c r="CH17" s="44">
        <f t="shared" si="46"/>
        <v>0</v>
      </c>
      <c r="CI17" s="42" t="str">
        <f t="shared" si="47"/>
        <v/>
      </c>
      <c r="CJ17" s="42"/>
      <c r="CM17" s="6">
        <f t="shared" si="18"/>
        <v>11</v>
      </c>
      <c r="CN17" s="9">
        <f t="shared" si="48"/>
        <v>500</v>
      </c>
      <c r="CQ17" s="8">
        <f t="shared" si="5"/>
        <v>500</v>
      </c>
      <c r="CR17" s="42" t="str">
        <f t="shared" si="49"/>
        <v>NA</v>
      </c>
      <c r="CS17" s="43" t="str" cm="1">
        <f t="array" ref="CS17">IFERROR(_xlfn.XLOOKUP($B$4&amp;$B$11&amp;CR17,$A$69:$A$91&amp;$B$69:$B$91&amp;$C$69:$C$91,$D$69:$D$91),"")</f>
        <v/>
      </c>
      <c r="CT17" s="42" t="str">
        <f t="shared" si="13"/>
        <v/>
      </c>
      <c r="CU17" s="44" t="str">
        <f t="shared" si="50"/>
        <v/>
      </c>
      <c r="CV17" s="44">
        <f t="shared" si="51"/>
        <v>0</v>
      </c>
      <c r="CW17" s="42" t="str">
        <f t="shared" si="52"/>
        <v/>
      </c>
      <c r="DA17" s="6">
        <f t="shared" si="19"/>
        <v>11</v>
      </c>
      <c r="DB17" s="23">
        <f t="shared" si="53"/>
        <v>0</v>
      </c>
      <c r="DC17" s="6">
        <f t="shared" si="54"/>
        <v>0</v>
      </c>
      <c r="DE17" s="24">
        <f t="shared" si="6"/>
        <v>0</v>
      </c>
      <c r="DF17" s="42" t="str">
        <f t="shared" si="55"/>
        <v>NA</v>
      </c>
      <c r="DG17" s="43" t="str" cm="1">
        <f t="array" ref="DG17">IFERROR(_xlfn.XLOOKUP($B$4&amp;$B$11&amp;DF17,$A$69:$A$91&amp;$B$69:$B$91&amp;$C$69:$C$91,$D$69:$D$91),"")</f>
        <v/>
      </c>
      <c r="DH17" s="44" t="str">
        <f t="shared" si="71"/>
        <v/>
      </c>
      <c r="DI17" s="44">
        <f t="shared" si="56"/>
        <v>0</v>
      </c>
      <c r="DJ17" s="44">
        <f t="shared" si="57"/>
        <v>0</v>
      </c>
      <c r="DK17" s="42" t="str">
        <f t="shared" si="58"/>
        <v/>
      </c>
      <c r="DL17" s="42"/>
      <c r="DO17" s="6">
        <f t="shared" si="20"/>
        <v>11</v>
      </c>
      <c r="DP17" s="3">
        <f t="shared" si="59"/>
        <v>0</v>
      </c>
      <c r="DS17" s="24">
        <f t="shared" si="14"/>
        <v>0</v>
      </c>
      <c r="DT17" s="42" t="str">
        <f t="shared" si="60"/>
        <v>NA</v>
      </c>
      <c r="DU17" s="43" t="str" cm="1">
        <f t="array" ref="DU17">IFERROR(_xlfn.XLOOKUP($B$4&amp;$B$11&amp;DT17,$A$69:$A$91&amp;$B$69:$B$91&amp;$C$69:$C$91,$D$69:$D$91),"")</f>
        <v/>
      </c>
      <c r="DV17" s="44" t="str">
        <f t="shared" si="72"/>
        <v/>
      </c>
      <c r="DW17" s="44">
        <f t="shared" si="61"/>
        <v>0</v>
      </c>
      <c r="DX17" s="44">
        <f t="shared" si="62"/>
        <v>0</v>
      </c>
      <c r="DY17" s="42" t="str">
        <f t="shared" si="63"/>
        <v/>
      </c>
      <c r="DZ17" s="42"/>
      <c r="EC17" s="6">
        <f t="shared" si="21"/>
        <v>11</v>
      </c>
      <c r="ED17" s="47">
        <f t="shared" si="64"/>
        <v>0</v>
      </c>
      <c r="EE17" s="6">
        <f>IF(MOD(EC17,12)=0,$B$41,0)</f>
        <v>0</v>
      </c>
      <c r="EG17" s="8">
        <f t="shared" si="7"/>
        <v>0</v>
      </c>
      <c r="EH17" s="45" t="s">
        <v>63</v>
      </c>
      <c r="EI17" s="108">
        <f t="shared" si="65"/>
        <v>0</v>
      </c>
      <c r="EJ17" s="109">
        <f t="shared" si="73"/>
        <v>0</v>
      </c>
      <c r="EK17" s="109">
        <f t="shared" si="66"/>
        <v>0</v>
      </c>
      <c r="EL17" s="44">
        <f t="shared" si="67"/>
        <v>0</v>
      </c>
      <c r="EM17" s="42" t="str">
        <f t="shared" si="68"/>
        <v/>
      </c>
    </row>
    <row r="18" spans="1:143" ht="24.95" customHeight="1" x14ac:dyDescent="0.25">
      <c r="A18" s="161" t="s">
        <v>139</v>
      </c>
      <c r="B18" s="205" t="str" cm="1">
        <f t="array" ref="B18">IFERROR(_xlfn.XLOOKUP($B$16&amp;$B$15&amp;$B$11,A96:A104&amp;B96:B104&amp;C96:C104,E96:E104,"Error"),"")</f>
        <v/>
      </c>
      <c r="C18" s="206"/>
      <c r="D18" s="207"/>
      <c r="U18" s="6">
        <f t="shared" si="15"/>
        <v>12</v>
      </c>
      <c r="V18" s="9">
        <f t="shared" si="22"/>
        <v>500</v>
      </c>
      <c r="Y18" s="8">
        <f t="shared" si="0"/>
        <v>500</v>
      </c>
      <c r="Z18" s="30" t="str">
        <f t="shared" si="23"/>
        <v>NA</v>
      </c>
      <c r="AA18" s="28" t="str" cm="1">
        <f t="array" ref="AA18">IFERROR(_xlfn.XLOOKUP($B$4&amp;$B$11&amp;Z18,$A$69:$A$91&amp;$B$69:$B$91&amp;$C$69:$C$91,$D$69:$D$91),"")</f>
        <v/>
      </c>
      <c r="AB18" s="30" t="str">
        <f t="shared" si="8"/>
        <v/>
      </c>
      <c r="AC18" s="29" t="str">
        <f t="shared" si="24"/>
        <v/>
      </c>
      <c r="AD18" s="29">
        <f t="shared" si="25"/>
        <v>0</v>
      </c>
      <c r="AE18" s="30" t="str">
        <f t="shared" si="26"/>
        <v/>
      </c>
      <c r="AI18" s="6">
        <f t="shared" si="16"/>
        <v>12</v>
      </c>
      <c r="AJ18" s="9">
        <f t="shared" si="27"/>
        <v>500</v>
      </c>
      <c r="AM18" s="8">
        <f t="shared" si="1"/>
        <v>500</v>
      </c>
      <c r="AN18" s="32" t="str">
        <f t="shared" si="28"/>
        <v>NA</v>
      </c>
      <c r="AO18" s="33" t="str" cm="1">
        <f t="array" ref="AO18">IFERROR(_xlfn.XLOOKUP($B$4&amp;$B$11&amp;AN18,$A$69:$A$91&amp;$B$69:$B$91&amp;$C$69:$C$91,$D$69:$D$91),"")</f>
        <v/>
      </c>
      <c r="AP18" s="32" t="str">
        <f t="shared" si="9"/>
        <v/>
      </c>
      <c r="AQ18" s="37" t="str">
        <f t="shared" si="29"/>
        <v/>
      </c>
      <c r="AR18" s="37">
        <f t="shared" si="30"/>
        <v>0</v>
      </c>
      <c r="AS18" s="32" t="str">
        <f t="shared" si="31"/>
        <v/>
      </c>
      <c r="AT18" s="32"/>
      <c r="AU18" s="8"/>
      <c r="AV18" s="8"/>
      <c r="AW18" s="20">
        <f t="shared" si="10"/>
        <v>12</v>
      </c>
      <c r="AX18" s="22">
        <f t="shared" si="32"/>
        <v>0</v>
      </c>
      <c r="AY18" s="8"/>
      <c r="AZ18" s="8"/>
      <c r="BA18" s="22">
        <f t="shared" si="2"/>
        <v>0</v>
      </c>
      <c r="BB18" s="32" t="str">
        <f t="shared" si="33"/>
        <v>NA</v>
      </c>
      <c r="BC18" s="33" t="str" cm="1">
        <f t="array" ref="BC18">IFERROR(_xlfn.XLOOKUP($B$4&amp;$B$11&amp;BB18,$A$69:$A$91&amp;$B$69:$B$91&amp;$C$69:$C$91,$D$69:$D$91),"")</f>
        <v/>
      </c>
      <c r="BD18" s="37" t="str">
        <f t="shared" si="69"/>
        <v/>
      </c>
      <c r="BE18" s="37">
        <f t="shared" si="34"/>
        <v>0</v>
      </c>
      <c r="BF18" s="37">
        <f t="shared" si="35"/>
        <v>0</v>
      </c>
      <c r="BG18" s="32" t="str">
        <f t="shared" si="36"/>
        <v/>
      </c>
      <c r="BK18" s="20">
        <f t="shared" si="11"/>
        <v>12</v>
      </c>
      <c r="BL18" s="22">
        <f t="shared" si="37"/>
        <v>0</v>
      </c>
      <c r="BO18" s="22">
        <f t="shared" si="3"/>
        <v>0</v>
      </c>
      <c r="BP18" s="32" t="str">
        <f t="shared" si="38"/>
        <v>NA</v>
      </c>
      <c r="BQ18" s="33" t="str" cm="1">
        <f t="array" ref="BQ18">IFERROR(_xlfn.XLOOKUP($B$4&amp;$B$11&amp;BP18,$A$69:$A$91&amp;$B$69:$B$91&amp;$C$69:$C$91,$D$69:$D$91),"")</f>
        <v/>
      </c>
      <c r="BR18" s="37" t="str">
        <f t="shared" si="70"/>
        <v/>
      </c>
      <c r="BS18" s="37">
        <f t="shared" si="39"/>
        <v>0</v>
      </c>
      <c r="BT18" s="37">
        <f t="shared" si="40"/>
        <v>0</v>
      </c>
      <c r="BU18" s="32" t="str">
        <f t="shared" si="41"/>
        <v/>
      </c>
      <c r="BV18" s="32"/>
      <c r="BY18" s="6">
        <f t="shared" si="17"/>
        <v>12</v>
      </c>
      <c r="BZ18" s="9">
        <f t="shared" si="42"/>
        <v>500</v>
      </c>
      <c r="CA18" s="6">
        <f t="shared" si="43"/>
        <v>395</v>
      </c>
      <c r="CC18" s="8">
        <f t="shared" si="4"/>
        <v>895</v>
      </c>
      <c r="CD18" s="42" t="str">
        <f t="shared" si="44"/>
        <v>NA</v>
      </c>
      <c r="CE18" s="43" t="str" cm="1">
        <f t="array" ref="CE18">IFERROR(_xlfn.XLOOKUP($B$4&amp;$B$11&amp;CD18,$A$69:$A$91&amp;$B$69:$B$91&amp;$C$69:$C$91,$D$69:$D$91),"")</f>
        <v/>
      </c>
      <c r="CF18" s="42" t="str">
        <f t="shared" si="12"/>
        <v/>
      </c>
      <c r="CG18" s="44" t="str">
        <f t="shared" si="45"/>
        <v/>
      </c>
      <c r="CH18" s="44">
        <f t="shared" si="46"/>
        <v>395</v>
      </c>
      <c r="CI18" s="42" t="str">
        <f t="shared" si="47"/>
        <v/>
      </c>
      <c r="CJ18" s="42"/>
      <c r="CM18" s="6">
        <f t="shared" si="18"/>
        <v>12</v>
      </c>
      <c r="CN18" s="9">
        <f t="shared" si="48"/>
        <v>500</v>
      </c>
      <c r="CQ18" s="8">
        <f t="shared" si="5"/>
        <v>500</v>
      </c>
      <c r="CR18" s="42" t="str">
        <f t="shared" si="49"/>
        <v>NA</v>
      </c>
      <c r="CS18" s="43" t="str" cm="1">
        <f t="array" ref="CS18">IFERROR(_xlfn.XLOOKUP($B$4&amp;$B$11&amp;CR18,$A$69:$A$91&amp;$B$69:$B$91&amp;$C$69:$C$91,$D$69:$D$91),"")</f>
        <v/>
      </c>
      <c r="CT18" s="42" t="str">
        <f t="shared" si="13"/>
        <v/>
      </c>
      <c r="CU18" s="44" t="str">
        <f t="shared" si="50"/>
        <v/>
      </c>
      <c r="CV18" s="44">
        <f t="shared" si="51"/>
        <v>0</v>
      </c>
      <c r="CW18" s="42" t="str">
        <f t="shared" si="52"/>
        <v/>
      </c>
      <c r="DA18" s="6">
        <f t="shared" si="19"/>
        <v>12</v>
      </c>
      <c r="DB18" s="23">
        <f t="shared" si="53"/>
        <v>0</v>
      </c>
      <c r="DC18" s="6">
        <f t="shared" si="54"/>
        <v>395</v>
      </c>
      <c r="DE18" s="24">
        <f t="shared" si="6"/>
        <v>395</v>
      </c>
      <c r="DF18" s="42" t="str">
        <f t="shared" si="55"/>
        <v>NA</v>
      </c>
      <c r="DG18" s="43" t="str" cm="1">
        <f t="array" ref="DG18">IFERROR(_xlfn.XLOOKUP($B$4&amp;$B$11&amp;DF18,$A$69:$A$91&amp;$B$69:$B$91&amp;$C$69:$C$91,$D$69:$D$91),"")</f>
        <v/>
      </c>
      <c r="DH18" s="44" t="str">
        <f t="shared" si="71"/>
        <v/>
      </c>
      <c r="DI18" s="44">
        <f t="shared" si="56"/>
        <v>0</v>
      </c>
      <c r="DJ18" s="44">
        <f t="shared" si="57"/>
        <v>395</v>
      </c>
      <c r="DK18" s="42" t="str">
        <f t="shared" si="58"/>
        <v/>
      </c>
      <c r="DL18" s="42"/>
      <c r="DO18" s="6">
        <f t="shared" si="20"/>
        <v>12</v>
      </c>
      <c r="DP18" s="3">
        <f t="shared" si="59"/>
        <v>0</v>
      </c>
      <c r="DS18" s="24">
        <f t="shared" si="14"/>
        <v>0</v>
      </c>
      <c r="DT18" s="42" t="str">
        <f t="shared" si="60"/>
        <v>NA</v>
      </c>
      <c r="DU18" s="43" t="str" cm="1">
        <f t="array" ref="DU18">IFERROR(_xlfn.XLOOKUP($B$4&amp;$B$11&amp;DT18,$A$69:$A$91&amp;$B$69:$B$91&amp;$C$69:$C$91,$D$69:$D$91),"")</f>
        <v/>
      </c>
      <c r="DV18" s="44" t="str">
        <f t="shared" si="72"/>
        <v/>
      </c>
      <c r="DW18" s="44">
        <f t="shared" si="61"/>
        <v>0</v>
      </c>
      <c r="DX18" s="44">
        <f t="shared" si="62"/>
        <v>0</v>
      </c>
      <c r="DY18" s="42" t="str">
        <f t="shared" si="63"/>
        <v/>
      </c>
      <c r="DZ18" s="42"/>
      <c r="EC18" s="6">
        <f t="shared" si="21"/>
        <v>12</v>
      </c>
      <c r="ED18" s="47">
        <f t="shared" si="64"/>
        <v>0</v>
      </c>
      <c r="EE18" s="6">
        <v>0</v>
      </c>
      <c r="EG18" s="8">
        <f t="shared" si="7"/>
        <v>0</v>
      </c>
      <c r="EH18" s="45" t="s">
        <v>63</v>
      </c>
      <c r="EI18" s="108">
        <f t="shared" si="65"/>
        <v>0</v>
      </c>
      <c r="EJ18" s="109">
        <f t="shared" si="73"/>
        <v>0</v>
      </c>
      <c r="EK18" s="109">
        <f t="shared" si="66"/>
        <v>0</v>
      </c>
      <c r="EL18" s="44">
        <f t="shared" si="67"/>
        <v>0</v>
      </c>
      <c r="EM18" s="42" t="str">
        <f t="shared" si="68"/>
        <v/>
      </c>
    </row>
    <row r="19" spans="1:143" ht="27.95" customHeight="1" x14ac:dyDescent="0.25">
      <c r="C19" s="1"/>
      <c r="D19" s="1"/>
      <c r="U19" s="6">
        <f t="shared" si="15"/>
        <v>13</v>
      </c>
      <c r="V19" s="9">
        <f t="shared" si="22"/>
        <v>500</v>
      </c>
      <c r="Y19" s="8">
        <f t="shared" si="0"/>
        <v>500</v>
      </c>
      <c r="Z19" s="30" t="str">
        <f t="shared" si="23"/>
        <v>NA</v>
      </c>
      <c r="AA19" s="28" t="str" cm="1">
        <f t="array" ref="AA19">IFERROR(_xlfn.XLOOKUP($B$4&amp;$B$11&amp;Z19,$A$69:$A$91&amp;$B$69:$B$91&amp;$C$69:$C$91,$D$69:$D$91),"")</f>
        <v/>
      </c>
      <c r="AB19" s="30" t="str">
        <f t="shared" si="8"/>
        <v/>
      </c>
      <c r="AC19" s="29" t="str">
        <f t="shared" si="24"/>
        <v/>
      </c>
      <c r="AD19" s="29">
        <f t="shared" si="25"/>
        <v>0</v>
      </c>
      <c r="AE19" s="30" t="str">
        <f t="shared" si="26"/>
        <v/>
      </c>
      <c r="AI19" s="6">
        <f t="shared" si="16"/>
        <v>13</v>
      </c>
      <c r="AJ19" s="9">
        <f t="shared" si="27"/>
        <v>500</v>
      </c>
      <c r="AM19" s="8">
        <f t="shared" si="1"/>
        <v>500</v>
      </c>
      <c r="AN19" s="32" t="str">
        <f t="shared" si="28"/>
        <v>NA</v>
      </c>
      <c r="AO19" s="33" t="str" cm="1">
        <f t="array" ref="AO19">IFERROR(_xlfn.XLOOKUP($B$4&amp;$B$11&amp;AN19,$A$69:$A$91&amp;$B$69:$B$91&amp;$C$69:$C$91,$D$69:$D$91),"")</f>
        <v/>
      </c>
      <c r="AP19" s="32" t="str">
        <f t="shared" si="9"/>
        <v/>
      </c>
      <c r="AQ19" s="37" t="str">
        <f t="shared" si="29"/>
        <v/>
      </c>
      <c r="AR19" s="37">
        <f t="shared" si="30"/>
        <v>0</v>
      </c>
      <c r="AS19" s="32" t="str">
        <f t="shared" si="31"/>
        <v/>
      </c>
      <c r="AT19" s="32"/>
      <c r="AU19" s="8"/>
      <c r="AV19" s="8"/>
      <c r="AW19" s="20">
        <f t="shared" si="10"/>
        <v>13</v>
      </c>
      <c r="AX19" s="22">
        <f t="shared" si="32"/>
        <v>0</v>
      </c>
      <c r="AY19" s="8"/>
      <c r="AZ19" s="8"/>
      <c r="BA19" s="22">
        <f t="shared" si="2"/>
        <v>0</v>
      </c>
      <c r="BB19" s="32" t="str">
        <f t="shared" si="33"/>
        <v>NA</v>
      </c>
      <c r="BC19" s="33" t="str" cm="1">
        <f t="array" ref="BC19">IFERROR(_xlfn.XLOOKUP($B$4&amp;$B$11&amp;BB19,$A$69:$A$91&amp;$B$69:$B$91&amp;$C$69:$C$91,$D$69:$D$91),"")</f>
        <v/>
      </c>
      <c r="BD19" s="37" t="str">
        <f t="shared" si="69"/>
        <v/>
      </c>
      <c r="BE19" s="37">
        <f t="shared" si="34"/>
        <v>0</v>
      </c>
      <c r="BF19" s="37">
        <f t="shared" si="35"/>
        <v>0</v>
      </c>
      <c r="BG19" s="32" t="str">
        <f t="shared" si="36"/>
        <v/>
      </c>
      <c r="BK19" s="20">
        <f t="shared" si="11"/>
        <v>13</v>
      </c>
      <c r="BL19" s="22">
        <f t="shared" si="37"/>
        <v>0</v>
      </c>
      <c r="BO19" s="22">
        <f t="shared" si="3"/>
        <v>0</v>
      </c>
      <c r="BP19" s="32" t="str">
        <f t="shared" si="38"/>
        <v>NA</v>
      </c>
      <c r="BQ19" s="33" t="str" cm="1">
        <f t="array" ref="BQ19">IFERROR(_xlfn.XLOOKUP($B$4&amp;$B$11&amp;BP19,$A$69:$A$91&amp;$B$69:$B$91&amp;$C$69:$C$91,$D$69:$D$91),"")</f>
        <v/>
      </c>
      <c r="BR19" s="37" t="str">
        <f t="shared" si="70"/>
        <v/>
      </c>
      <c r="BS19" s="37">
        <f t="shared" si="39"/>
        <v>0</v>
      </c>
      <c r="BT19" s="37">
        <f t="shared" si="40"/>
        <v>0</v>
      </c>
      <c r="BU19" s="32" t="str">
        <f t="shared" si="41"/>
        <v/>
      </c>
      <c r="BV19" s="32"/>
      <c r="BY19" s="6">
        <f t="shared" si="17"/>
        <v>13</v>
      </c>
      <c r="BZ19" s="9">
        <f t="shared" si="42"/>
        <v>500</v>
      </c>
      <c r="CA19" s="6">
        <f t="shared" si="43"/>
        <v>0</v>
      </c>
      <c r="CC19" s="8">
        <f t="shared" si="4"/>
        <v>500</v>
      </c>
      <c r="CD19" s="42" t="str">
        <f t="shared" si="44"/>
        <v>NA</v>
      </c>
      <c r="CE19" s="43" t="str" cm="1">
        <f t="array" ref="CE19">IFERROR(_xlfn.XLOOKUP($B$4&amp;$B$11&amp;CD19,$A$69:$A$91&amp;$B$69:$B$91&amp;$C$69:$C$91,$D$69:$D$91),"")</f>
        <v/>
      </c>
      <c r="CF19" s="42" t="str">
        <f t="shared" si="12"/>
        <v/>
      </c>
      <c r="CG19" s="44" t="str">
        <f t="shared" si="45"/>
        <v/>
      </c>
      <c r="CH19" s="44">
        <f t="shared" si="46"/>
        <v>0</v>
      </c>
      <c r="CI19" s="42" t="str">
        <f t="shared" si="47"/>
        <v/>
      </c>
      <c r="CJ19" s="42"/>
      <c r="CM19" s="6">
        <f t="shared" si="18"/>
        <v>13</v>
      </c>
      <c r="CN19" s="9">
        <f t="shared" si="48"/>
        <v>500</v>
      </c>
      <c r="CQ19" s="8">
        <f t="shared" si="5"/>
        <v>500</v>
      </c>
      <c r="CR19" s="42" t="str">
        <f t="shared" si="49"/>
        <v>NA</v>
      </c>
      <c r="CS19" s="43" t="str" cm="1">
        <f t="array" ref="CS19">IFERROR(_xlfn.XLOOKUP($B$4&amp;$B$11&amp;CR19,$A$69:$A$91&amp;$B$69:$B$91&amp;$C$69:$C$91,$D$69:$D$91),"")</f>
        <v/>
      </c>
      <c r="CT19" s="42" t="str">
        <f t="shared" si="13"/>
        <v/>
      </c>
      <c r="CU19" s="44" t="str">
        <f t="shared" si="50"/>
        <v/>
      </c>
      <c r="CV19" s="44">
        <f t="shared" si="51"/>
        <v>0</v>
      </c>
      <c r="CW19" s="42" t="str">
        <f t="shared" si="52"/>
        <v/>
      </c>
      <c r="DA19" s="6">
        <f t="shared" si="19"/>
        <v>13</v>
      </c>
      <c r="DB19" s="23">
        <f t="shared" si="53"/>
        <v>0</v>
      </c>
      <c r="DC19" s="6">
        <f t="shared" si="54"/>
        <v>0</v>
      </c>
      <c r="DE19" s="24">
        <f t="shared" si="6"/>
        <v>0</v>
      </c>
      <c r="DF19" s="42" t="str">
        <f t="shared" si="55"/>
        <v>NA</v>
      </c>
      <c r="DG19" s="43" t="str" cm="1">
        <f t="array" ref="DG19">IFERROR(_xlfn.XLOOKUP($B$4&amp;$B$11&amp;DF19,$A$69:$A$91&amp;$B$69:$B$91&amp;$C$69:$C$91,$D$69:$D$91),"")</f>
        <v/>
      </c>
      <c r="DH19" s="44" t="str">
        <f t="shared" si="71"/>
        <v/>
      </c>
      <c r="DI19" s="44">
        <f t="shared" si="56"/>
        <v>0</v>
      </c>
      <c r="DJ19" s="44">
        <f t="shared" si="57"/>
        <v>0</v>
      </c>
      <c r="DK19" s="42" t="str">
        <f t="shared" si="58"/>
        <v/>
      </c>
      <c r="DL19" s="42"/>
      <c r="DO19" s="6">
        <f t="shared" si="20"/>
        <v>13</v>
      </c>
      <c r="DP19" s="3">
        <f t="shared" si="59"/>
        <v>0</v>
      </c>
      <c r="DS19" s="24">
        <f t="shared" si="14"/>
        <v>0</v>
      </c>
      <c r="DT19" s="42" t="str">
        <f t="shared" si="60"/>
        <v>NA</v>
      </c>
      <c r="DU19" s="43" t="str" cm="1">
        <f t="array" ref="DU19">IFERROR(_xlfn.XLOOKUP($B$4&amp;$B$11&amp;DT19,$A$69:$A$91&amp;$B$69:$B$91&amp;$C$69:$C$91,$D$69:$D$91),"")</f>
        <v/>
      </c>
      <c r="DV19" s="44" t="str">
        <f t="shared" si="72"/>
        <v/>
      </c>
      <c r="DW19" s="44">
        <f t="shared" si="61"/>
        <v>0</v>
      </c>
      <c r="DX19" s="44">
        <f t="shared" si="62"/>
        <v>0</v>
      </c>
      <c r="DY19" s="42" t="str">
        <f t="shared" si="63"/>
        <v/>
      </c>
      <c r="DZ19" s="42"/>
      <c r="EC19" s="6">
        <f t="shared" si="21"/>
        <v>13</v>
      </c>
      <c r="ED19" s="47">
        <f t="shared" si="64"/>
        <v>0</v>
      </c>
      <c r="EE19" s="6">
        <f t="shared" ref="EE19:EE82" si="74">IF(MOD(EC19,12)=0,$B$41,0)</f>
        <v>0</v>
      </c>
      <c r="EG19" s="8">
        <f t="shared" si="7"/>
        <v>0</v>
      </c>
      <c r="EH19" s="45" t="s">
        <v>63</v>
      </c>
      <c r="EI19" s="108">
        <f t="shared" si="65"/>
        <v>0</v>
      </c>
      <c r="EJ19" s="109">
        <f t="shared" si="73"/>
        <v>0</v>
      </c>
      <c r="EK19" s="109">
        <f t="shared" si="66"/>
        <v>0</v>
      </c>
      <c r="EL19" s="44">
        <f t="shared" si="67"/>
        <v>0</v>
      </c>
      <c r="EM19" s="42" t="str">
        <f t="shared" si="68"/>
        <v/>
      </c>
    </row>
    <row r="20" spans="1:143" x14ac:dyDescent="0.25">
      <c r="A20" s="160"/>
      <c r="B20" s="180"/>
      <c r="C20" s="181"/>
      <c r="D20" s="181"/>
      <c r="E20" s="146"/>
      <c r="U20" s="6">
        <f t="shared" si="15"/>
        <v>14</v>
      </c>
      <c r="V20" s="9">
        <f t="shared" si="22"/>
        <v>500</v>
      </c>
      <c r="Y20" s="8">
        <f t="shared" si="0"/>
        <v>500</v>
      </c>
      <c r="Z20" s="30" t="str">
        <f t="shared" si="23"/>
        <v>NA</v>
      </c>
      <c r="AA20" s="28" t="str" cm="1">
        <f t="array" ref="AA20">IFERROR(_xlfn.XLOOKUP($B$4&amp;$B$11&amp;Z20,$A$69:$A$91&amp;$B$69:$B$91&amp;$C$69:$C$91,$D$69:$D$91),"")</f>
        <v/>
      </c>
      <c r="AB20" s="30" t="str">
        <f t="shared" si="8"/>
        <v/>
      </c>
      <c r="AC20" s="29" t="str">
        <f t="shared" si="24"/>
        <v/>
      </c>
      <c r="AD20" s="29">
        <f t="shared" si="25"/>
        <v>0</v>
      </c>
      <c r="AE20" s="30" t="str">
        <f t="shared" si="26"/>
        <v/>
      </c>
      <c r="AI20" s="6">
        <f t="shared" si="16"/>
        <v>14</v>
      </c>
      <c r="AJ20" s="9">
        <f t="shared" si="27"/>
        <v>500</v>
      </c>
      <c r="AM20" s="8">
        <f t="shared" si="1"/>
        <v>500</v>
      </c>
      <c r="AN20" s="32" t="str">
        <f t="shared" si="28"/>
        <v>NA</v>
      </c>
      <c r="AO20" s="33" t="str" cm="1">
        <f t="array" ref="AO20">IFERROR(_xlfn.XLOOKUP($B$4&amp;$B$11&amp;AN20,$A$69:$A$91&amp;$B$69:$B$91&amp;$C$69:$C$91,$D$69:$D$91),"")</f>
        <v/>
      </c>
      <c r="AP20" s="32" t="str">
        <f t="shared" si="9"/>
        <v/>
      </c>
      <c r="AQ20" s="37" t="str">
        <f t="shared" si="29"/>
        <v/>
      </c>
      <c r="AR20" s="37">
        <f t="shared" si="30"/>
        <v>0</v>
      </c>
      <c r="AS20" s="32" t="str">
        <f t="shared" si="31"/>
        <v/>
      </c>
      <c r="AT20" s="32"/>
      <c r="AU20" s="8"/>
      <c r="AV20" s="8"/>
      <c r="AW20" s="20">
        <f t="shared" si="10"/>
        <v>14</v>
      </c>
      <c r="AX20" s="22">
        <f t="shared" si="32"/>
        <v>0</v>
      </c>
      <c r="AY20" s="8"/>
      <c r="AZ20" s="8"/>
      <c r="BA20" s="22">
        <f t="shared" si="2"/>
        <v>0</v>
      </c>
      <c r="BB20" s="32" t="str">
        <f t="shared" si="33"/>
        <v>NA</v>
      </c>
      <c r="BC20" s="33" t="str" cm="1">
        <f t="array" ref="BC20">IFERROR(_xlfn.XLOOKUP($B$4&amp;$B$11&amp;BB20,$A$69:$A$91&amp;$B$69:$B$91&amp;$C$69:$C$91,$D$69:$D$91),"")</f>
        <v/>
      </c>
      <c r="BD20" s="37" t="str">
        <f t="shared" si="69"/>
        <v/>
      </c>
      <c r="BE20" s="37">
        <f t="shared" si="34"/>
        <v>0</v>
      </c>
      <c r="BF20" s="37">
        <f t="shared" si="35"/>
        <v>0</v>
      </c>
      <c r="BG20" s="32" t="str">
        <f t="shared" si="36"/>
        <v/>
      </c>
      <c r="BK20" s="20">
        <f t="shared" si="11"/>
        <v>14</v>
      </c>
      <c r="BL20" s="22">
        <f t="shared" si="37"/>
        <v>0</v>
      </c>
      <c r="BO20" s="22">
        <f t="shared" si="3"/>
        <v>0</v>
      </c>
      <c r="BP20" s="32" t="str">
        <f t="shared" si="38"/>
        <v>NA</v>
      </c>
      <c r="BQ20" s="33" t="str" cm="1">
        <f t="array" ref="BQ20">IFERROR(_xlfn.XLOOKUP($B$4&amp;$B$11&amp;BP20,$A$69:$A$91&amp;$B$69:$B$91&amp;$C$69:$C$91,$D$69:$D$91),"")</f>
        <v/>
      </c>
      <c r="BR20" s="37" t="str">
        <f t="shared" si="70"/>
        <v/>
      </c>
      <c r="BS20" s="37">
        <f t="shared" si="39"/>
        <v>0</v>
      </c>
      <c r="BT20" s="37">
        <f t="shared" si="40"/>
        <v>0</v>
      </c>
      <c r="BU20" s="32" t="str">
        <f t="shared" si="41"/>
        <v/>
      </c>
      <c r="BV20" s="32"/>
      <c r="BY20" s="6">
        <f t="shared" si="17"/>
        <v>14</v>
      </c>
      <c r="BZ20" s="9">
        <f t="shared" si="42"/>
        <v>500</v>
      </c>
      <c r="CA20" s="6">
        <f t="shared" si="43"/>
        <v>0</v>
      </c>
      <c r="CC20" s="8">
        <f t="shared" si="4"/>
        <v>500</v>
      </c>
      <c r="CD20" s="42" t="str">
        <f t="shared" si="44"/>
        <v>NA</v>
      </c>
      <c r="CE20" s="43" t="str" cm="1">
        <f t="array" ref="CE20">IFERROR(_xlfn.XLOOKUP($B$4&amp;$B$11&amp;CD20,$A$69:$A$91&amp;$B$69:$B$91&amp;$C$69:$C$91,$D$69:$D$91),"")</f>
        <v/>
      </c>
      <c r="CF20" s="42" t="str">
        <f t="shared" si="12"/>
        <v/>
      </c>
      <c r="CG20" s="44" t="str">
        <f t="shared" si="45"/>
        <v/>
      </c>
      <c r="CH20" s="44">
        <f t="shared" si="46"/>
        <v>0</v>
      </c>
      <c r="CI20" s="42" t="str">
        <f t="shared" si="47"/>
        <v/>
      </c>
      <c r="CJ20" s="42"/>
      <c r="CM20" s="6">
        <f t="shared" si="18"/>
        <v>14</v>
      </c>
      <c r="CN20" s="9">
        <f t="shared" si="48"/>
        <v>500</v>
      </c>
      <c r="CQ20" s="8">
        <f t="shared" si="5"/>
        <v>500</v>
      </c>
      <c r="CR20" s="42" t="str">
        <f t="shared" si="49"/>
        <v>NA</v>
      </c>
      <c r="CS20" s="43" t="str" cm="1">
        <f t="array" ref="CS20">IFERROR(_xlfn.XLOOKUP($B$4&amp;$B$11&amp;CR20,$A$69:$A$91&amp;$B$69:$B$91&amp;$C$69:$C$91,$D$69:$D$91),"")</f>
        <v/>
      </c>
      <c r="CT20" s="42" t="str">
        <f t="shared" si="13"/>
        <v/>
      </c>
      <c r="CU20" s="44" t="str">
        <f t="shared" si="50"/>
        <v/>
      </c>
      <c r="CV20" s="44">
        <f t="shared" si="51"/>
        <v>0</v>
      </c>
      <c r="CW20" s="42" t="str">
        <f t="shared" si="52"/>
        <v/>
      </c>
      <c r="DA20" s="6">
        <f t="shared" si="19"/>
        <v>14</v>
      </c>
      <c r="DB20" s="23">
        <f t="shared" si="53"/>
        <v>0</v>
      </c>
      <c r="DC20" s="6">
        <f t="shared" si="54"/>
        <v>0</v>
      </c>
      <c r="DE20" s="24">
        <f t="shared" si="6"/>
        <v>0</v>
      </c>
      <c r="DF20" s="42" t="str">
        <f t="shared" si="55"/>
        <v>NA</v>
      </c>
      <c r="DG20" s="43" t="str" cm="1">
        <f t="array" ref="DG20">IFERROR(_xlfn.XLOOKUP($B$4&amp;$B$11&amp;DF20,$A$69:$A$91&amp;$B$69:$B$91&amp;$C$69:$C$91,$D$69:$D$91),"")</f>
        <v/>
      </c>
      <c r="DH20" s="44" t="str">
        <f t="shared" si="71"/>
        <v/>
      </c>
      <c r="DI20" s="44">
        <f t="shared" si="56"/>
        <v>0</v>
      </c>
      <c r="DJ20" s="44">
        <f t="shared" si="57"/>
        <v>0</v>
      </c>
      <c r="DK20" s="42" t="str">
        <f t="shared" si="58"/>
        <v/>
      </c>
      <c r="DL20" s="42"/>
      <c r="DO20" s="6">
        <f t="shared" si="20"/>
        <v>14</v>
      </c>
      <c r="DP20" s="3">
        <f t="shared" si="59"/>
        <v>0</v>
      </c>
      <c r="DS20" s="24">
        <f t="shared" si="14"/>
        <v>0</v>
      </c>
      <c r="DT20" s="42" t="str">
        <f t="shared" si="60"/>
        <v>NA</v>
      </c>
      <c r="DU20" s="43" t="str" cm="1">
        <f t="array" ref="DU20">IFERROR(_xlfn.XLOOKUP($B$4&amp;$B$11&amp;DT20,$A$69:$A$91&amp;$B$69:$B$91&amp;$C$69:$C$91,$D$69:$D$91),"")</f>
        <v/>
      </c>
      <c r="DV20" s="44" t="str">
        <f t="shared" si="72"/>
        <v/>
      </c>
      <c r="DW20" s="44">
        <f t="shared" si="61"/>
        <v>0</v>
      </c>
      <c r="DX20" s="44">
        <f t="shared" si="62"/>
        <v>0</v>
      </c>
      <c r="DY20" s="42" t="str">
        <f t="shared" si="63"/>
        <v/>
      </c>
      <c r="DZ20" s="42"/>
      <c r="EC20" s="6">
        <f t="shared" si="21"/>
        <v>14</v>
      </c>
      <c r="ED20" s="47">
        <f t="shared" si="64"/>
        <v>0</v>
      </c>
      <c r="EE20" s="6">
        <f t="shared" si="74"/>
        <v>0</v>
      </c>
      <c r="EG20" s="8">
        <f t="shared" si="7"/>
        <v>0</v>
      </c>
      <c r="EH20" s="45" t="s">
        <v>63</v>
      </c>
      <c r="EI20" s="108">
        <f t="shared" si="65"/>
        <v>0</v>
      </c>
      <c r="EJ20" s="109">
        <f t="shared" si="73"/>
        <v>0</v>
      </c>
      <c r="EK20" s="109">
        <f t="shared" si="66"/>
        <v>0</v>
      </c>
      <c r="EL20" s="44">
        <f t="shared" si="67"/>
        <v>0</v>
      </c>
      <c r="EM20" s="42" t="str">
        <f t="shared" si="68"/>
        <v/>
      </c>
    </row>
    <row r="21" spans="1:143" x14ac:dyDescent="0.25">
      <c r="A21" s="160"/>
      <c r="B21" s="178"/>
      <c r="C21" s="178"/>
      <c r="D21" s="178"/>
      <c r="U21" s="6">
        <f t="shared" si="15"/>
        <v>15</v>
      </c>
      <c r="V21" s="9">
        <f t="shared" si="22"/>
        <v>500</v>
      </c>
      <c r="Y21" s="8">
        <f t="shared" si="0"/>
        <v>500</v>
      </c>
      <c r="Z21" s="30" t="str">
        <f t="shared" si="23"/>
        <v>NA</v>
      </c>
      <c r="AA21" s="28" t="str" cm="1">
        <f t="array" ref="AA21">IFERROR(_xlfn.XLOOKUP($B$4&amp;$B$11&amp;Z21,$A$69:$A$91&amp;$B$69:$B$91&amp;$C$69:$C$91,$D$69:$D$91),"")</f>
        <v/>
      </c>
      <c r="AB21" s="30" t="str">
        <f t="shared" si="8"/>
        <v/>
      </c>
      <c r="AC21" s="29" t="str">
        <f t="shared" si="24"/>
        <v/>
      </c>
      <c r="AD21" s="29">
        <f t="shared" si="25"/>
        <v>0</v>
      </c>
      <c r="AE21" s="30" t="str">
        <f t="shared" si="26"/>
        <v/>
      </c>
      <c r="AI21" s="6">
        <f t="shared" si="16"/>
        <v>15</v>
      </c>
      <c r="AJ21" s="9">
        <f t="shared" si="27"/>
        <v>500</v>
      </c>
      <c r="AM21" s="8">
        <f t="shared" si="1"/>
        <v>500</v>
      </c>
      <c r="AN21" s="32" t="str">
        <f t="shared" si="28"/>
        <v>NA</v>
      </c>
      <c r="AO21" s="33" t="str" cm="1">
        <f t="array" ref="AO21">IFERROR(_xlfn.XLOOKUP($B$4&amp;$B$11&amp;AN21,$A$69:$A$91&amp;$B$69:$B$91&amp;$C$69:$C$91,$D$69:$D$91),"")</f>
        <v/>
      </c>
      <c r="AP21" s="32" t="str">
        <f t="shared" si="9"/>
        <v/>
      </c>
      <c r="AQ21" s="37" t="str">
        <f t="shared" si="29"/>
        <v/>
      </c>
      <c r="AR21" s="37">
        <f t="shared" si="30"/>
        <v>0</v>
      </c>
      <c r="AS21" s="32" t="str">
        <f t="shared" si="31"/>
        <v/>
      </c>
      <c r="AT21" s="32"/>
      <c r="AU21" s="8"/>
      <c r="AV21" s="8"/>
      <c r="AW21" s="20">
        <f t="shared" si="10"/>
        <v>15</v>
      </c>
      <c r="AX21" s="22">
        <f t="shared" si="32"/>
        <v>0</v>
      </c>
      <c r="AY21" s="8"/>
      <c r="AZ21" s="8"/>
      <c r="BA21" s="22">
        <f t="shared" si="2"/>
        <v>0</v>
      </c>
      <c r="BB21" s="32" t="str">
        <f t="shared" si="33"/>
        <v>NA</v>
      </c>
      <c r="BC21" s="33" t="str" cm="1">
        <f t="array" ref="BC21">IFERROR(_xlfn.XLOOKUP($B$4&amp;$B$11&amp;BB21,$A$69:$A$91&amp;$B$69:$B$91&amp;$C$69:$C$91,$D$69:$D$91),"")</f>
        <v/>
      </c>
      <c r="BD21" s="37" t="str">
        <f t="shared" si="69"/>
        <v/>
      </c>
      <c r="BE21" s="37">
        <f t="shared" si="34"/>
        <v>0</v>
      </c>
      <c r="BF21" s="37">
        <f t="shared" si="35"/>
        <v>0</v>
      </c>
      <c r="BG21" s="32" t="str">
        <f t="shared" si="36"/>
        <v/>
      </c>
      <c r="BK21" s="20">
        <f t="shared" si="11"/>
        <v>15</v>
      </c>
      <c r="BL21" s="22">
        <f t="shared" si="37"/>
        <v>0</v>
      </c>
      <c r="BO21" s="22">
        <f t="shared" si="3"/>
        <v>0</v>
      </c>
      <c r="BP21" s="32" t="str">
        <f t="shared" si="38"/>
        <v>NA</v>
      </c>
      <c r="BQ21" s="33" t="str" cm="1">
        <f t="array" ref="BQ21">IFERROR(_xlfn.XLOOKUP($B$4&amp;$B$11&amp;BP21,$A$69:$A$91&amp;$B$69:$B$91&amp;$C$69:$C$91,$D$69:$D$91),"")</f>
        <v/>
      </c>
      <c r="BR21" s="37" t="str">
        <f t="shared" si="70"/>
        <v/>
      </c>
      <c r="BS21" s="37">
        <f t="shared" si="39"/>
        <v>0</v>
      </c>
      <c r="BT21" s="37">
        <f t="shared" si="40"/>
        <v>0</v>
      </c>
      <c r="BU21" s="32" t="str">
        <f t="shared" si="41"/>
        <v/>
      </c>
      <c r="BV21" s="32"/>
      <c r="BY21" s="6">
        <f t="shared" si="17"/>
        <v>15</v>
      </c>
      <c r="BZ21" s="9">
        <f t="shared" si="42"/>
        <v>500</v>
      </c>
      <c r="CA21" s="6">
        <f t="shared" si="43"/>
        <v>0</v>
      </c>
      <c r="CC21" s="8">
        <f t="shared" si="4"/>
        <v>500</v>
      </c>
      <c r="CD21" s="42" t="str">
        <f t="shared" si="44"/>
        <v>NA</v>
      </c>
      <c r="CE21" s="43" t="str" cm="1">
        <f t="array" ref="CE21">IFERROR(_xlfn.XLOOKUP($B$4&amp;$B$11&amp;CD21,$A$69:$A$91&amp;$B$69:$B$91&amp;$C$69:$C$91,$D$69:$D$91),"")</f>
        <v/>
      </c>
      <c r="CF21" s="42" t="str">
        <f t="shared" si="12"/>
        <v/>
      </c>
      <c r="CG21" s="44" t="str">
        <f t="shared" si="45"/>
        <v/>
      </c>
      <c r="CH21" s="44">
        <f t="shared" si="46"/>
        <v>0</v>
      </c>
      <c r="CI21" s="42" t="str">
        <f t="shared" si="47"/>
        <v/>
      </c>
      <c r="CJ21" s="42"/>
      <c r="CM21" s="6">
        <f t="shared" si="18"/>
        <v>15</v>
      </c>
      <c r="CN21" s="9">
        <f t="shared" si="48"/>
        <v>500</v>
      </c>
      <c r="CQ21" s="8">
        <f t="shared" si="5"/>
        <v>500</v>
      </c>
      <c r="CR21" s="42" t="str">
        <f t="shared" si="49"/>
        <v>NA</v>
      </c>
      <c r="CS21" s="43" t="str" cm="1">
        <f t="array" ref="CS21">IFERROR(_xlfn.XLOOKUP($B$4&amp;$B$11&amp;CR21,$A$69:$A$91&amp;$B$69:$B$91&amp;$C$69:$C$91,$D$69:$D$91),"")</f>
        <v/>
      </c>
      <c r="CT21" s="42" t="str">
        <f t="shared" si="13"/>
        <v/>
      </c>
      <c r="CU21" s="44" t="str">
        <f t="shared" si="50"/>
        <v/>
      </c>
      <c r="CV21" s="44">
        <f t="shared" si="51"/>
        <v>0</v>
      </c>
      <c r="CW21" s="42" t="str">
        <f t="shared" si="52"/>
        <v/>
      </c>
      <c r="DA21" s="6">
        <f t="shared" si="19"/>
        <v>15</v>
      </c>
      <c r="DB21" s="23">
        <f t="shared" si="53"/>
        <v>0</v>
      </c>
      <c r="DC21" s="6">
        <f t="shared" si="54"/>
        <v>0</v>
      </c>
      <c r="DE21" s="24">
        <f t="shared" si="6"/>
        <v>0</v>
      </c>
      <c r="DF21" s="42" t="str">
        <f t="shared" si="55"/>
        <v>NA</v>
      </c>
      <c r="DG21" s="43" t="str" cm="1">
        <f t="array" ref="DG21">IFERROR(_xlfn.XLOOKUP($B$4&amp;$B$11&amp;DF21,$A$69:$A$91&amp;$B$69:$B$91&amp;$C$69:$C$91,$D$69:$D$91),"")</f>
        <v/>
      </c>
      <c r="DH21" s="44" t="str">
        <f t="shared" si="71"/>
        <v/>
      </c>
      <c r="DI21" s="44">
        <f t="shared" si="56"/>
        <v>0</v>
      </c>
      <c r="DJ21" s="44">
        <f t="shared" si="57"/>
        <v>0</v>
      </c>
      <c r="DK21" s="42" t="str">
        <f t="shared" si="58"/>
        <v/>
      </c>
      <c r="DL21" s="42"/>
      <c r="DO21" s="6">
        <f t="shared" si="20"/>
        <v>15</v>
      </c>
      <c r="DP21" s="3">
        <f t="shared" si="59"/>
        <v>0</v>
      </c>
      <c r="DS21" s="24">
        <f t="shared" si="14"/>
        <v>0</v>
      </c>
      <c r="DT21" s="42" t="str">
        <f t="shared" si="60"/>
        <v>NA</v>
      </c>
      <c r="DU21" s="43" t="str" cm="1">
        <f t="array" ref="DU21">IFERROR(_xlfn.XLOOKUP($B$4&amp;$B$11&amp;DT21,$A$69:$A$91&amp;$B$69:$B$91&amp;$C$69:$C$91,$D$69:$D$91),"")</f>
        <v/>
      </c>
      <c r="DV21" s="44" t="str">
        <f t="shared" si="72"/>
        <v/>
      </c>
      <c r="DW21" s="44">
        <f t="shared" si="61"/>
        <v>0</v>
      </c>
      <c r="DX21" s="44">
        <f t="shared" si="62"/>
        <v>0</v>
      </c>
      <c r="DY21" s="42" t="str">
        <f t="shared" si="63"/>
        <v/>
      </c>
      <c r="DZ21" s="42"/>
      <c r="EC21" s="6">
        <f t="shared" si="21"/>
        <v>15</v>
      </c>
      <c r="ED21" s="47">
        <f t="shared" si="64"/>
        <v>0</v>
      </c>
      <c r="EE21" s="6">
        <f t="shared" si="74"/>
        <v>0</v>
      </c>
      <c r="EG21" s="8">
        <f t="shared" si="7"/>
        <v>0</v>
      </c>
      <c r="EH21" s="45" t="s">
        <v>63</v>
      </c>
      <c r="EI21" s="108">
        <f t="shared" si="65"/>
        <v>0</v>
      </c>
      <c r="EJ21" s="109">
        <f t="shared" si="73"/>
        <v>0</v>
      </c>
      <c r="EK21" s="109">
        <f t="shared" si="66"/>
        <v>0</v>
      </c>
      <c r="EL21" s="44">
        <f t="shared" si="67"/>
        <v>0</v>
      </c>
      <c r="EM21" s="42" t="str">
        <f t="shared" si="68"/>
        <v/>
      </c>
    </row>
    <row r="22" spans="1:143" hidden="1" x14ac:dyDescent="0.25">
      <c r="A22" s="160"/>
      <c r="B22" s="178"/>
      <c r="C22" s="178"/>
      <c r="D22" s="179"/>
      <c r="U22" s="6">
        <f t="shared" si="15"/>
        <v>16</v>
      </c>
      <c r="V22" s="9">
        <f t="shared" si="22"/>
        <v>500</v>
      </c>
      <c r="Y22" s="8">
        <f t="shared" si="0"/>
        <v>500</v>
      </c>
      <c r="Z22" s="30" t="str">
        <f t="shared" si="23"/>
        <v>NA</v>
      </c>
      <c r="AA22" s="28" t="str" cm="1">
        <f t="array" ref="AA22">IFERROR(_xlfn.XLOOKUP($B$4&amp;$B$11&amp;Z22,$A$69:$A$91&amp;$B$69:$B$91&amp;$C$69:$C$91,$D$69:$D$91),"")</f>
        <v/>
      </c>
      <c r="AB22" s="30" t="str">
        <f t="shared" si="8"/>
        <v/>
      </c>
      <c r="AC22" s="29" t="str">
        <f t="shared" si="24"/>
        <v/>
      </c>
      <c r="AD22" s="29">
        <f t="shared" si="25"/>
        <v>0</v>
      </c>
      <c r="AE22" s="30" t="str">
        <f t="shared" si="26"/>
        <v/>
      </c>
      <c r="AI22" s="6">
        <f t="shared" si="16"/>
        <v>16</v>
      </c>
      <c r="AJ22" s="9">
        <f t="shared" si="27"/>
        <v>500</v>
      </c>
      <c r="AM22" s="8">
        <f t="shared" si="1"/>
        <v>500</v>
      </c>
      <c r="AN22" s="32" t="str">
        <f t="shared" si="28"/>
        <v>NA</v>
      </c>
      <c r="AO22" s="33" t="str" cm="1">
        <f t="array" ref="AO22">IFERROR(_xlfn.XLOOKUP($B$4&amp;$B$11&amp;AN22,$A$69:$A$91&amp;$B$69:$B$91&amp;$C$69:$C$91,$D$69:$D$91),"")</f>
        <v/>
      </c>
      <c r="AP22" s="32" t="str">
        <f t="shared" si="9"/>
        <v/>
      </c>
      <c r="AQ22" s="37" t="str">
        <f t="shared" si="29"/>
        <v/>
      </c>
      <c r="AR22" s="37">
        <f t="shared" si="30"/>
        <v>0</v>
      </c>
      <c r="AS22" s="32" t="str">
        <f t="shared" si="31"/>
        <v/>
      </c>
      <c r="AT22" s="32"/>
      <c r="AU22" s="8"/>
      <c r="AV22" s="8"/>
      <c r="AW22" s="20">
        <f t="shared" si="10"/>
        <v>16</v>
      </c>
      <c r="AX22" s="22">
        <f t="shared" si="32"/>
        <v>0</v>
      </c>
      <c r="AY22" s="8"/>
      <c r="AZ22" s="8"/>
      <c r="BA22" s="22">
        <f t="shared" si="2"/>
        <v>0</v>
      </c>
      <c r="BB22" s="32" t="str">
        <f t="shared" si="33"/>
        <v>NA</v>
      </c>
      <c r="BC22" s="33" t="str" cm="1">
        <f t="array" ref="BC22">IFERROR(_xlfn.XLOOKUP($B$4&amp;$B$11&amp;BB22,$A$69:$A$91&amp;$B$69:$B$91&amp;$C$69:$C$91,$D$69:$D$91),"")</f>
        <v/>
      </c>
      <c r="BD22" s="37" t="str">
        <f t="shared" si="69"/>
        <v/>
      </c>
      <c r="BE22" s="37">
        <f t="shared" si="34"/>
        <v>0</v>
      </c>
      <c r="BF22" s="37">
        <f t="shared" si="35"/>
        <v>0</v>
      </c>
      <c r="BG22" s="32" t="str">
        <f t="shared" si="36"/>
        <v/>
      </c>
      <c r="BK22" s="20">
        <f t="shared" si="11"/>
        <v>16</v>
      </c>
      <c r="BL22" s="22">
        <f t="shared" si="37"/>
        <v>0</v>
      </c>
      <c r="BO22" s="22">
        <f t="shared" si="3"/>
        <v>0</v>
      </c>
      <c r="BP22" s="32" t="str">
        <f t="shared" si="38"/>
        <v>NA</v>
      </c>
      <c r="BQ22" s="33" t="str" cm="1">
        <f t="array" ref="BQ22">IFERROR(_xlfn.XLOOKUP($B$4&amp;$B$11&amp;BP22,$A$69:$A$91&amp;$B$69:$B$91&amp;$C$69:$C$91,$D$69:$D$91),"")</f>
        <v/>
      </c>
      <c r="BR22" s="37" t="str">
        <f t="shared" si="70"/>
        <v/>
      </c>
      <c r="BS22" s="37">
        <f t="shared" si="39"/>
        <v>0</v>
      </c>
      <c r="BT22" s="37">
        <f t="shared" si="40"/>
        <v>0</v>
      </c>
      <c r="BU22" s="32" t="str">
        <f t="shared" si="41"/>
        <v/>
      </c>
      <c r="BV22" s="32"/>
      <c r="BY22" s="6">
        <f t="shared" si="17"/>
        <v>16</v>
      </c>
      <c r="BZ22" s="9">
        <f t="shared" si="42"/>
        <v>500</v>
      </c>
      <c r="CA22" s="6">
        <f t="shared" si="43"/>
        <v>0</v>
      </c>
      <c r="CC22" s="8">
        <f t="shared" si="4"/>
        <v>500</v>
      </c>
      <c r="CD22" s="42" t="str">
        <f t="shared" si="44"/>
        <v>NA</v>
      </c>
      <c r="CE22" s="43" t="str" cm="1">
        <f t="array" ref="CE22">IFERROR(_xlfn.XLOOKUP($B$4&amp;$B$11&amp;CD22,$A$69:$A$91&amp;$B$69:$B$91&amp;$C$69:$C$91,$D$69:$D$91),"")</f>
        <v/>
      </c>
      <c r="CF22" s="42" t="str">
        <f t="shared" si="12"/>
        <v/>
      </c>
      <c r="CG22" s="44" t="str">
        <f t="shared" si="45"/>
        <v/>
      </c>
      <c r="CH22" s="44">
        <f t="shared" si="46"/>
        <v>0</v>
      </c>
      <c r="CI22" s="42" t="str">
        <f t="shared" si="47"/>
        <v/>
      </c>
      <c r="CJ22" s="42"/>
      <c r="CM22" s="6">
        <f t="shared" si="18"/>
        <v>16</v>
      </c>
      <c r="CN22" s="9">
        <f t="shared" si="48"/>
        <v>500</v>
      </c>
      <c r="CQ22" s="8">
        <f t="shared" si="5"/>
        <v>500</v>
      </c>
      <c r="CR22" s="42" t="str">
        <f t="shared" si="49"/>
        <v>NA</v>
      </c>
      <c r="CS22" s="43" t="str" cm="1">
        <f t="array" ref="CS22">IFERROR(_xlfn.XLOOKUP($B$4&amp;$B$11&amp;CR22,$A$69:$A$91&amp;$B$69:$B$91&amp;$C$69:$C$91,$D$69:$D$91),"")</f>
        <v/>
      </c>
      <c r="CT22" s="42" t="str">
        <f t="shared" si="13"/>
        <v/>
      </c>
      <c r="CU22" s="44" t="str">
        <f t="shared" si="50"/>
        <v/>
      </c>
      <c r="CV22" s="44">
        <f t="shared" si="51"/>
        <v>0</v>
      </c>
      <c r="CW22" s="42" t="str">
        <f t="shared" si="52"/>
        <v/>
      </c>
      <c r="DA22" s="6">
        <f t="shared" si="19"/>
        <v>16</v>
      </c>
      <c r="DB22" s="23">
        <f t="shared" si="53"/>
        <v>0</v>
      </c>
      <c r="DC22" s="6">
        <f t="shared" si="54"/>
        <v>0</v>
      </c>
      <c r="DE22" s="24">
        <f t="shared" si="6"/>
        <v>0</v>
      </c>
      <c r="DF22" s="42" t="str">
        <f t="shared" si="55"/>
        <v>NA</v>
      </c>
      <c r="DG22" s="43" t="str" cm="1">
        <f t="array" ref="DG22">IFERROR(_xlfn.XLOOKUP($B$4&amp;$B$11&amp;DF22,$A$69:$A$91&amp;$B$69:$B$91&amp;$C$69:$C$91,$D$69:$D$91),"")</f>
        <v/>
      </c>
      <c r="DH22" s="44" t="str">
        <f t="shared" si="71"/>
        <v/>
      </c>
      <c r="DI22" s="44">
        <f t="shared" si="56"/>
        <v>0</v>
      </c>
      <c r="DJ22" s="44">
        <f t="shared" si="57"/>
        <v>0</v>
      </c>
      <c r="DK22" s="42" t="str">
        <f t="shared" si="58"/>
        <v/>
      </c>
      <c r="DL22" s="42"/>
      <c r="DO22" s="6">
        <f t="shared" si="20"/>
        <v>16</v>
      </c>
      <c r="DP22" s="3">
        <f t="shared" si="59"/>
        <v>0</v>
      </c>
      <c r="DS22" s="24">
        <f t="shared" si="14"/>
        <v>0</v>
      </c>
      <c r="DT22" s="42" t="str">
        <f t="shared" si="60"/>
        <v>NA</v>
      </c>
      <c r="DU22" s="43" t="str" cm="1">
        <f t="array" ref="DU22">IFERROR(_xlfn.XLOOKUP($B$4&amp;$B$11&amp;DT22,$A$69:$A$91&amp;$B$69:$B$91&amp;$C$69:$C$91,$D$69:$D$91),"")</f>
        <v/>
      </c>
      <c r="DV22" s="44" t="str">
        <f t="shared" si="72"/>
        <v/>
      </c>
      <c r="DW22" s="44">
        <f t="shared" si="61"/>
        <v>0</v>
      </c>
      <c r="DX22" s="44">
        <f t="shared" si="62"/>
        <v>0</v>
      </c>
      <c r="DY22" s="42" t="str">
        <f t="shared" si="63"/>
        <v/>
      </c>
      <c r="DZ22" s="42"/>
      <c r="EC22" s="6">
        <f t="shared" si="21"/>
        <v>16</v>
      </c>
      <c r="ED22" s="47">
        <f t="shared" si="64"/>
        <v>0</v>
      </c>
      <c r="EE22" s="6">
        <f t="shared" si="74"/>
        <v>0</v>
      </c>
      <c r="EG22" s="8">
        <f t="shared" si="7"/>
        <v>0</v>
      </c>
      <c r="EH22" s="45" t="s">
        <v>63</v>
      </c>
      <c r="EI22" s="108">
        <f t="shared" si="65"/>
        <v>0</v>
      </c>
      <c r="EJ22" s="109">
        <f t="shared" si="73"/>
        <v>0</v>
      </c>
      <c r="EK22" s="109">
        <f t="shared" si="66"/>
        <v>0</v>
      </c>
      <c r="EL22" s="44">
        <f t="shared" si="67"/>
        <v>0</v>
      </c>
      <c r="EM22" s="42" t="str">
        <f t="shared" si="68"/>
        <v/>
      </c>
    </row>
    <row r="23" spans="1:143" hidden="1" x14ac:dyDescent="0.25">
      <c r="A23" s="160"/>
      <c r="B23" s="178"/>
      <c r="C23" s="178"/>
      <c r="D23" s="179"/>
      <c r="U23" s="6">
        <f t="shared" si="15"/>
        <v>17</v>
      </c>
      <c r="V23" s="9">
        <f t="shared" si="22"/>
        <v>500</v>
      </c>
      <c r="Y23" s="8">
        <f t="shared" si="0"/>
        <v>500</v>
      </c>
      <c r="Z23" s="30" t="str">
        <f t="shared" si="23"/>
        <v>NA</v>
      </c>
      <c r="AA23" s="28" t="str" cm="1">
        <f t="array" ref="AA23">IFERROR(_xlfn.XLOOKUP($B$4&amp;$B$11&amp;Z23,$A$69:$A$91&amp;$B$69:$B$91&amp;$C$69:$C$91,$D$69:$D$91),"")</f>
        <v/>
      </c>
      <c r="AB23" s="30" t="str">
        <f t="shared" si="8"/>
        <v/>
      </c>
      <c r="AC23" s="29" t="str">
        <f t="shared" si="24"/>
        <v/>
      </c>
      <c r="AD23" s="29">
        <f t="shared" si="25"/>
        <v>0</v>
      </c>
      <c r="AE23" s="30" t="str">
        <f t="shared" si="26"/>
        <v/>
      </c>
      <c r="AI23" s="6">
        <f t="shared" si="16"/>
        <v>17</v>
      </c>
      <c r="AJ23" s="9">
        <f t="shared" si="27"/>
        <v>500</v>
      </c>
      <c r="AM23" s="8">
        <f t="shared" si="1"/>
        <v>500</v>
      </c>
      <c r="AN23" s="32" t="str">
        <f t="shared" si="28"/>
        <v>NA</v>
      </c>
      <c r="AO23" s="33" t="str" cm="1">
        <f t="array" ref="AO23">IFERROR(_xlfn.XLOOKUP($B$4&amp;$B$11&amp;AN23,$A$69:$A$91&amp;$B$69:$B$91&amp;$C$69:$C$91,$D$69:$D$91),"")</f>
        <v/>
      </c>
      <c r="AP23" s="32" t="str">
        <f t="shared" si="9"/>
        <v/>
      </c>
      <c r="AQ23" s="37" t="str">
        <f t="shared" si="29"/>
        <v/>
      </c>
      <c r="AR23" s="37">
        <f t="shared" si="30"/>
        <v>0</v>
      </c>
      <c r="AS23" s="32" t="str">
        <f t="shared" si="31"/>
        <v/>
      </c>
      <c r="AT23" s="32"/>
      <c r="AU23" s="8"/>
      <c r="AV23" s="8"/>
      <c r="AW23" s="20">
        <f t="shared" si="10"/>
        <v>17</v>
      </c>
      <c r="AX23" s="22">
        <f t="shared" si="32"/>
        <v>0</v>
      </c>
      <c r="AY23" s="8"/>
      <c r="AZ23" s="8"/>
      <c r="BA23" s="22">
        <f t="shared" si="2"/>
        <v>0</v>
      </c>
      <c r="BB23" s="32" t="str">
        <f t="shared" si="33"/>
        <v>NA</v>
      </c>
      <c r="BC23" s="33" t="str" cm="1">
        <f t="array" ref="BC23">IFERROR(_xlfn.XLOOKUP($B$4&amp;$B$11&amp;BB23,$A$69:$A$91&amp;$B$69:$B$91&amp;$C$69:$C$91,$D$69:$D$91),"")</f>
        <v/>
      </c>
      <c r="BD23" s="37" t="str">
        <f t="shared" si="69"/>
        <v/>
      </c>
      <c r="BE23" s="37">
        <f t="shared" si="34"/>
        <v>0</v>
      </c>
      <c r="BF23" s="37">
        <f t="shared" si="35"/>
        <v>0</v>
      </c>
      <c r="BG23" s="32" t="str">
        <f t="shared" si="36"/>
        <v/>
      </c>
      <c r="BK23" s="20">
        <f t="shared" si="11"/>
        <v>17</v>
      </c>
      <c r="BL23" s="22">
        <f t="shared" si="37"/>
        <v>0</v>
      </c>
      <c r="BO23" s="22">
        <f t="shared" si="3"/>
        <v>0</v>
      </c>
      <c r="BP23" s="32" t="str">
        <f t="shared" si="38"/>
        <v>NA</v>
      </c>
      <c r="BQ23" s="33" t="str" cm="1">
        <f t="array" ref="BQ23">IFERROR(_xlfn.XLOOKUP($B$4&amp;$B$11&amp;BP23,$A$69:$A$91&amp;$B$69:$B$91&amp;$C$69:$C$91,$D$69:$D$91),"")</f>
        <v/>
      </c>
      <c r="BR23" s="37" t="str">
        <f t="shared" si="70"/>
        <v/>
      </c>
      <c r="BS23" s="37">
        <f t="shared" si="39"/>
        <v>0</v>
      </c>
      <c r="BT23" s="37">
        <f t="shared" si="40"/>
        <v>0</v>
      </c>
      <c r="BU23" s="32" t="str">
        <f t="shared" si="41"/>
        <v/>
      </c>
      <c r="BV23" s="32"/>
      <c r="BY23" s="6">
        <f t="shared" si="17"/>
        <v>17</v>
      </c>
      <c r="BZ23" s="9">
        <f t="shared" si="42"/>
        <v>500</v>
      </c>
      <c r="CA23" s="6">
        <f t="shared" si="43"/>
        <v>0</v>
      </c>
      <c r="CC23" s="8">
        <f t="shared" si="4"/>
        <v>500</v>
      </c>
      <c r="CD23" s="42" t="str">
        <f t="shared" si="44"/>
        <v>NA</v>
      </c>
      <c r="CE23" s="43" t="str" cm="1">
        <f t="array" ref="CE23">IFERROR(_xlfn.XLOOKUP($B$4&amp;$B$11&amp;CD23,$A$69:$A$91&amp;$B$69:$B$91&amp;$C$69:$C$91,$D$69:$D$91),"")</f>
        <v/>
      </c>
      <c r="CF23" s="42" t="str">
        <f t="shared" si="12"/>
        <v/>
      </c>
      <c r="CG23" s="44" t="str">
        <f t="shared" si="45"/>
        <v/>
      </c>
      <c r="CH23" s="44">
        <f t="shared" si="46"/>
        <v>0</v>
      </c>
      <c r="CI23" s="42" t="str">
        <f t="shared" si="47"/>
        <v/>
      </c>
      <c r="CJ23" s="42"/>
      <c r="CM23" s="6">
        <f t="shared" si="18"/>
        <v>17</v>
      </c>
      <c r="CN23" s="9">
        <f t="shared" si="48"/>
        <v>500</v>
      </c>
      <c r="CQ23" s="8">
        <f t="shared" si="5"/>
        <v>500</v>
      </c>
      <c r="CR23" s="42" t="str">
        <f t="shared" si="49"/>
        <v>NA</v>
      </c>
      <c r="CS23" s="43" t="str" cm="1">
        <f t="array" ref="CS23">IFERROR(_xlfn.XLOOKUP($B$4&amp;$B$11&amp;CR23,$A$69:$A$91&amp;$B$69:$B$91&amp;$C$69:$C$91,$D$69:$D$91),"")</f>
        <v/>
      </c>
      <c r="CT23" s="42" t="str">
        <f t="shared" si="13"/>
        <v/>
      </c>
      <c r="CU23" s="44" t="str">
        <f t="shared" si="50"/>
        <v/>
      </c>
      <c r="CV23" s="44">
        <f t="shared" si="51"/>
        <v>0</v>
      </c>
      <c r="CW23" s="42" t="str">
        <f t="shared" si="52"/>
        <v/>
      </c>
      <c r="DA23" s="6">
        <f t="shared" si="19"/>
        <v>17</v>
      </c>
      <c r="DB23" s="23">
        <f t="shared" si="53"/>
        <v>0</v>
      </c>
      <c r="DC23" s="6">
        <f t="shared" si="54"/>
        <v>0</v>
      </c>
      <c r="DE23" s="24">
        <f t="shared" si="6"/>
        <v>0</v>
      </c>
      <c r="DF23" s="42" t="str">
        <f t="shared" si="55"/>
        <v>NA</v>
      </c>
      <c r="DG23" s="43" t="str" cm="1">
        <f t="array" ref="DG23">IFERROR(_xlfn.XLOOKUP($B$4&amp;$B$11&amp;DF23,$A$69:$A$91&amp;$B$69:$B$91&amp;$C$69:$C$91,$D$69:$D$91),"")</f>
        <v/>
      </c>
      <c r="DH23" s="44" t="str">
        <f t="shared" si="71"/>
        <v/>
      </c>
      <c r="DI23" s="44">
        <f t="shared" si="56"/>
        <v>0</v>
      </c>
      <c r="DJ23" s="44">
        <f t="shared" si="57"/>
        <v>0</v>
      </c>
      <c r="DK23" s="42" t="str">
        <f t="shared" si="58"/>
        <v/>
      </c>
      <c r="DL23" s="42"/>
      <c r="DO23" s="6">
        <f t="shared" si="20"/>
        <v>17</v>
      </c>
      <c r="DP23" s="3">
        <f t="shared" si="59"/>
        <v>0</v>
      </c>
      <c r="DS23" s="24">
        <f t="shared" si="14"/>
        <v>0</v>
      </c>
      <c r="DT23" s="42" t="str">
        <f t="shared" si="60"/>
        <v>NA</v>
      </c>
      <c r="DU23" s="43" t="str" cm="1">
        <f t="array" ref="DU23">IFERROR(_xlfn.XLOOKUP($B$4&amp;$B$11&amp;DT23,$A$69:$A$91&amp;$B$69:$B$91&amp;$C$69:$C$91,$D$69:$D$91),"")</f>
        <v/>
      </c>
      <c r="DV23" s="44" t="str">
        <f t="shared" si="72"/>
        <v/>
      </c>
      <c r="DW23" s="44">
        <f t="shared" si="61"/>
        <v>0</v>
      </c>
      <c r="DX23" s="44">
        <f t="shared" si="62"/>
        <v>0</v>
      </c>
      <c r="DY23" s="42" t="str">
        <f t="shared" si="63"/>
        <v/>
      </c>
      <c r="DZ23" s="42"/>
      <c r="EC23" s="6">
        <f t="shared" si="21"/>
        <v>17</v>
      </c>
      <c r="ED23" s="47">
        <f t="shared" si="64"/>
        <v>0</v>
      </c>
      <c r="EE23" s="6">
        <f t="shared" si="74"/>
        <v>0</v>
      </c>
      <c r="EG23" s="8">
        <f t="shared" si="7"/>
        <v>0</v>
      </c>
      <c r="EH23" s="45" t="s">
        <v>63</v>
      </c>
      <c r="EI23" s="108">
        <f t="shared" si="65"/>
        <v>0</v>
      </c>
      <c r="EJ23" s="109">
        <f t="shared" si="73"/>
        <v>0</v>
      </c>
      <c r="EK23" s="109">
        <f t="shared" si="66"/>
        <v>0</v>
      </c>
      <c r="EL23" s="44">
        <f t="shared" si="67"/>
        <v>0</v>
      </c>
      <c r="EM23" s="42" t="str">
        <f t="shared" si="68"/>
        <v/>
      </c>
    </row>
    <row r="24" spans="1:143" hidden="1" x14ac:dyDescent="0.25">
      <c r="A24" s="160"/>
      <c r="B24" s="178"/>
      <c r="C24" s="178"/>
      <c r="D24" s="179"/>
      <c r="U24" s="6">
        <f t="shared" si="15"/>
        <v>18</v>
      </c>
      <c r="V24" s="9">
        <f t="shared" si="22"/>
        <v>500</v>
      </c>
      <c r="Y24" s="8">
        <f t="shared" si="0"/>
        <v>500</v>
      </c>
      <c r="Z24" s="30" t="str">
        <f t="shared" si="23"/>
        <v>NA</v>
      </c>
      <c r="AA24" s="28" t="str" cm="1">
        <f t="array" ref="AA24">IFERROR(_xlfn.XLOOKUP($B$4&amp;$B$11&amp;Z24,$A$69:$A$91&amp;$B$69:$B$91&amp;$C$69:$C$91,$D$69:$D$91),"")</f>
        <v/>
      </c>
      <c r="AB24" s="30" t="str">
        <f t="shared" si="8"/>
        <v/>
      </c>
      <c r="AC24" s="29" t="str">
        <f t="shared" si="24"/>
        <v/>
      </c>
      <c r="AD24" s="29">
        <f t="shared" si="25"/>
        <v>0</v>
      </c>
      <c r="AE24" s="30" t="str">
        <f t="shared" si="26"/>
        <v/>
      </c>
      <c r="AI24" s="6">
        <f t="shared" si="16"/>
        <v>18</v>
      </c>
      <c r="AJ24" s="9">
        <f t="shared" si="27"/>
        <v>500</v>
      </c>
      <c r="AM24" s="8">
        <f t="shared" si="1"/>
        <v>500</v>
      </c>
      <c r="AN24" s="32" t="str">
        <f t="shared" si="28"/>
        <v>NA</v>
      </c>
      <c r="AO24" s="33" t="str" cm="1">
        <f t="array" ref="AO24">IFERROR(_xlfn.XLOOKUP($B$4&amp;$B$11&amp;AN24,$A$69:$A$91&amp;$B$69:$B$91&amp;$C$69:$C$91,$D$69:$D$91),"")</f>
        <v/>
      </c>
      <c r="AP24" s="32" t="str">
        <f t="shared" si="9"/>
        <v/>
      </c>
      <c r="AQ24" s="37" t="str">
        <f t="shared" si="29"/>
        <v/>
      </c>
      <c r="AR24" s="37">
        <f t="shared" si="30"/>
        <v>0</v>
      </c>
      <c r="AS24" s="32" t="str">
        <f t="shared" si="31"/>
        <v/>
      </c>
      <c r="AT24" s="32"/>
      <c r="AU24" s="8"/>
      <c r="AV24" s="8"/>
      <c r="AW24" s="20">
        <f t="shared" si="10"/>
        <v>18</v>
      </c>
      <c r="AX24" s="22">
        <f t="shared" si="32"/>
        <v>0</v>
      </c>
      <c r="AY24" s="8"/>
      <c r="AZ24" s="8"/>
      <c r="BA24" s="22">
        <f t="shared" si="2"/>
        <v>0</v>
      </c>
      <c r="BB24" s="32" t="str">
        <f t="shared" si="33"/>
        <v>NA</v>
      </c>
      <c r="BC24" s="33" t="str" cm="1">
        <f t="array" ref="BC24">IFERROR(_xlfn.XLOOKUP($B$4&amp;$B$11&amp;BB24,$A$69:$A$91&amp;$B$69:$B$91&amp;$C$69:$C$91,$D$69:$D$91),"")</f>
        <v/>
      </c>
      <c r="BD24" s="37" t="str">
        <f t="shared" si="69"/>
        <v/>
      </c>
      <c r="BE24" s="37">
        <f t="shared" si="34"/>
        <v>0</v>
      </c>
      <c r="BF24" s="37">
        <f t="shared" si="35"/>
        <v>0</v>
      </c>
      <c r="BG24" s="32" t="str">
        <f t="shared" si="36"/>
        <v/>
      </c>
      <c r="BK24" s="20">
        <f t="shared" si="11"/>
        <v>18</v>
      </c>
      <c r="BL24" s="22">
        <f t="shared" si="37"/>
        <v>0</v>
      </c>
      <c r="BO24" s="22">
        <f t="shared" si="3"/>
        <v>0</v>
      </c>
      <c r="BP24" s="32" t="str">
        <f t="shared" si="38"/>
        <v>NA</v>
      </c>
      <c r="BQ24" s="33" t="str" cm="1">
        <f t="array" ref="BQ24">IFERROR(_xlfn.XLOOKUP($B$4&amp;$B$11&amp;BP24,$A$69:$A$91&amp;$B$69:$B$91&amp;$C$69:$C$91,$D$69:$D$91),"")</f>
        <v/>
      </c>
      <c r="BR24" s="37" t="str">
        <f t="shared" si="70"/>
        <v/>
      </c>
      <c r="BS24" s="37">
        <f t="shared" si="39"/>
        <v>0</v>
      </c>
      <c r="BT24" s="37">
        <f t="shared" si="40"/>
        <v>0</v>
      </c>
      <c r="BU24" s="32" t="str">
        <f t="shared" si="41"/>
        <v/>
      </c>
      <c r="BV24" s="32"/>
      <c r="BY24" s="6">
        <f t="shared" si="17"/>
        <v>18</v>
      </c>
      <c r="BZ24" s="9">
        <f t="shared" si="42"/>
        <v>500</v>
      </c>
      <c r="CA24" s="6">
        <f t="shared" si="43"/>
        <v>0</v>
      </c>
      <c r="CC24" s="8">
        <f t="shared" si="4"/>
        <v>500</v>
      </c>
      <c r="CD24" s="42" t="str">
        <f t="shared" si="44"/>
        <v>NA</v>
      </c>
      <c r="CE24" s="43" t="str" cm="1">
        <f t="array" ref="CE24">IFERROR(_xlfn.XLOOKUP($B$4&amp;$B$11&amp;CD24,$A$69:$A$91&amp;$B$69:$B$91&amp;$C$69:$C$91,$D$69:$D$91),"")</f>
        <v/>
      </c>
      <c r="CF24" s="42" t="str">
        <f t="shared" si="12"/>
        <v/>
      </c>
      <c r="CG24" s="44" t="str">
        <f t="shared" si="45"/>
        <v/>
      </c>
      <c r="CH24" s="44">
        <f t="shared" si="46"/>
        <v>0</v>
      </c>
      <c r="CI24" s="42" t="str">
        <f t="shared" si="47"/>
        <v/>
      </c>
      <c r="CJ24" s="42"/>
      <c r="CM24" s="6">
        <f t="shared" si="18"/>
        <v>18</v>
      </c>
      <c r="CN24" s="9">
        <f t="shared" si="48"/>
        <v>500</v>
      </c>
      <c r="CQ24" s="8">
        <f t="shared" si="5"/>
        <v>500</v>
      </c>
      <c r="CR24" s="42" t="str">
        <f t="shared" si="49"/>
        <v>NA</v>
      </c>
      <c r="CS24" s="43" t="str" cm="1">
        <f t="array" ref="CS24">IFERROR(_xlfn.XLOOKUP($B$4&amp;$B$11&amp;CR24,$A$69:$A$91&amp;$B$69:$B$91&amp;$C$69:$C$91,$D$69:$D$91),"")</f>
        <v/>
      </c>
      <c r="CT24" s="42" t="str">
        <f t="shared" si="13"/>
        <v/>
      </c>
      <c r="CU24" s="44" t="str">
        <f t="shared" si="50"/>
        <v/>
      </c>
      <c r="CV24" s="44">
        <f t="shared" si="51"/>
        <v>0</v>
      </c>
      <c r="CW24" s="42" t="str">
        <f t="shared" si="52"/>
        <v/>
      </c>
      <c r="DA24" s="6">
        <f t="shared" si="19"/>
        <v>18</v>
      </c>
      <c r="DB24" s="23">
        <f t="shared" si="53"/>
        <v>0</v>
      </c>
      <c r="DC24" s="6">
        <f t="shared" si="54"/>
        <v>0</v>
      </c>
      <c r="DE24" s="24">
        <f t="shared" si="6"/>
        <v>0</v>
      </c>
      <c r="DF24" s="42" t="str">
        <f t="shared" si="55"/>
        <v>NA</v>
      </c>
      <c r="DG24" s="43" t="str" cm="1">
        <f t="array" ref="DG24">IFERROR(_xlfn.XLOOKUP($B$4&amp;$B$11&amp;DF24,$A$69:$A$91&amp;$B$69:$B$91&amp;$C$69:$C$91,$D$69:$D$91),"")</f>
        <v/>
      </c>
      <c r="DH24" s="44" t="str">
        <f t="shared" si="71"/>
        <v/>
      </c>
      <c r="DI24" s="44">
        <f t="shared" si="56"/>
        <v>0</v>
      </c>
      <c r="DJ24" s="44">
        <f t="shared" si="57"/>
        <v>0</v>
      </c>
      <c r="DK24" s="42" t="str">
        <f t="shared" si="58"/>
        <v/>
      </c>
      <c r="DL24" s="42"/>
      <c r="DO24" s="6">
        <f t="shared" si="20"/>
        <v>18</v>
      </c>
      <c r="DP24" s="3">
        <f t="shared" si="59"/>
        <v>0</v>
      </c>
      <c r="DS24" s="24">
        <f t="shared" si="14"/>
        <v>0</v>
      </c>
      <c r="DT24" s="42" t="str">
        <f t="shared" si="60"/>
        <v>NA</v>
      </c>
      <c r="DU24" s="43" t="str" cm="1">
        <f t="array" ref="DU24">IFERROR(_xlfn.XLOOKUP($B$4&amp;$B$11&amp;DT24,$A$69:$A$91&amp;$B$69:$B$91&amp;$C$69:$C$91,$D$69:$D$91),"")</f>
        <v/>
      </c>
      <c r="DV24" s="44" t="str">
        <f t="shared" si="72"/>
        <v/>
      </c>
      <c r="DW24" s="44">
        <f t="shared" si="61"/>
        <v>0</v>
      </c>
      <c r="DX24" s="44">
        <f t="shared" si="62"/>
        <v>0</v>
      </c>
      <c r="DY24" s="42" t="str">
        <f t="shared" si="63"/>
        <v/>
      </c>
      <c r="DZ24" s="42"/>
      <c r="EC24" s="6">
        <f t="shared" si="21"/>
        <v>18</v>
      </c>
      <c r="ED24" s="47">
        <f t="shared" si="64"/>
        <v>0</v>
      </c>
      <c r="EE24" s="6">
        <f t="shared" si="74"/>
        <v>0</v>
      </c>
      <c r="EG24" s="8">
        <f t="shared" si="7"/>
        <v>0</v>
      </c>
      <c r="EH24" s="45" t="s">
        <v>63</v>
      </c>
      <c r="EI24" s="108">
        <f t="shared" si="65"/>
        <v>0</v>
      </c>
      <c r="EJ24" s="109">
        <f t="shared" si="73"/>
        <v>0</v>
      </c>
      <c r="EK24" s="109">
        <f t="shared" si="66"/>
        <v>0</v>
      </c>
      <c r="EL24" s="44">
        <f t="shared" si="67"/>
        <v>0</v>
      </c>
      <c r="EM24" s="42" t="str">
        <f t="shared" si="68"/>
        <v/>
      </c>
    </row>
    <row r="25" spans="1:143" hidden="1" x14ac:dyDescent="0.25">
      <c r="A25" s="160"/>
      <c r="B25" s="178"/>
      <c r="C25" s="178"/>
      <c r="D25" s="179"/>
      <c r="U25" s="6">
        <f t="shared" si="15"/>
        <v>19</v>
      </c>
      <c r="V25" s="9">
        <f t="shared" si="22"/>
        <v>500</v>
      </c>
      <c r="Y25" s="8">
        <f t="shared" si="0"/>
        <v>500</v>
      </c>
      <c r="Z25" s="30" t="str">
        <f t="shared" si="23"/>
        <v>NA</v>
      </c>
      <c r="AA25" s="28" t="str" cm="1">
        <f t="array" ref="AA25">IFERROR(_xlfn.XLOOKUP($B$4&amp;$B$11&amp;Z25,$A$69:$A$91&amp;$B$69:$B$91&amp;$C$69:$C$91,$D$69:$D$91),"")</f>
        <v/>
      </c>
      <c r="AB25" s="30" t="str">
        <f t="shared" si="8"/>
        <v/>
      </c>
      <c r="AC25" s="29" t="str">
        <f t="shared" si="24"/>
        <v/>
      </c>
      <c r="AD25" s="29">
        <f t="shared" si="25"/>
        <v>0</v>
      </c>
      <c r="AE25" s="30" t="str">
        <f t="shared" si="26"/>
        <v/>
      </c>
      <c r="AI25" s="6">
        <f t="shared" si="16"/>
        <v>19</v>
      </c>
      <c r="AJ25" s="9">
        <f t="shared" si="27"/>
        <v>500</v>
      </c>
      <c r="AM25" s="8">
        <f t="shared" si="1"/>
        <v>500</v>
      </c>
      <c r="AN25" s="32" t="str">
        <f t="shared" si="28"/>
        <v>NA</v>
      </c>
      <c r="AO25" s="33" t="str" cm="1">
        <f t="array" ref="AO25">IFERROR(_xlfn.XLOOKUP($B$4&amp;$B$11&amp;AN25,$A$69:$A$91&amp;$B$69:$B$91&amp;$C$69:$C$91,$D$69:$D$91),"")</f>
        <v/>
      </c>
      <c r="AP25" s="32" t="str">
        <f t="shared" si="9"/>
        <v/>
      </c>
      <c r="AQ25" s="37" t="str">
        <f t="shared" si="29"/>
        <v/>
      </c>
      <c r="AR25" s="37">
        <f t="shared" si="30"/>
        <v>0</v>
      </c>
      <c r="AS25" s="32" t="str">
        <f t="shared" si="31"/>
        <v/>
      </c>
      <c r="AT25" s="32"/>
      <c r="AU25" s="8"/>
      <c r="AV25" s="8"/>
      <c r="AW25" s="20">
        <f t="shared" si="10"/>
        <v>19</v>
      </c>
      <c r="AX25" s="22">
        <f t="shared" si="32"/>
        <v>0</v>
      </c>
      <c r="AY25" s="8"/>
      <c r="AZ25" s="8"/>
      <c r="BA25" s="22">
        <f t="shared" si="2"/>
        <v>0</v>
      </c>
      <c r="BB25" s="32" t="str">
        <f t="shared" si="33"/>
        <v>NA</v>
      </c>
      <c r="BC25" s="33" t="str" cm="1">
        <f t="array" ref="BC25">IFERROR(_xlfn.XLOOKUP($B$4&amp;$B$11&amp;BB25,$A$69:$A$91&amp;$B$69:$B$91&amp;$C$69:$C$91,$D$69:$D$91),"")</f>
        <v/>
      </c>
      <c r="BD25" s="37" t="str">
        <f t="shared" si="69"/>
        <v/>
      </c>
      <c r="BE25" s="37">
        <f t="shared" si="34"/>
        <v>0</v>
      </c>
      <c r="BF25" s="37">
        <f t="shared" si="35"/>
        <v>0</v>
      </c>
      <c r="BG25" s="32" t="str">
        <f t="shared" si="36"/>
        <v/>
      </c>
      <c r="BK25" s="20">
        <f t="shared" si="11"/>
        <v>19</v>
      </c>
      <c r="BL25" s="22">
        <f t="shared" si="37"/>
        <v>0</v>
      </c>
      <c r="BO25" s="22">
        <f t="shared" si="3"/>
        <v>0</v>
      </c>
      <c r="BP25" s="32" t="str">
        <f t="shared" si="38"/>
        <v>NA</v>
      </c>
      <c r="BQ25" s="33" t="str" cm="1">
        <f t="array" ref="BQ25">IFERROR(_xlfn.XLOOKUP($B$4&amp;$B$11&amp;BP25,$A$69:$A$91&amp;$B$69:$B$91&amp;$C$69:$C$91,$D$69:$D$91),"")</f>
        <v/>
      </c>
      <c r="BR25" s="37" t="str">
        <f t="shared" si="70"/>
        <v/>
      </c>
      <c r="BS25" s="37">
        <f t="shared" si="39"/>
        <v>0</v>
      </c>
      <c r="BT25" s="37">
        <f t="shared" si="40"/>
        <v>0</v>
      </c>
      <c r="BU25" s="32" t="str">
        <f t="shared" si="41"/>
        <v/>
      </c>
      <c r="BV25" s="32"/>
      <c r="BY25" s="6">
        <f t="shared" si="17"/>
        <v>19</v>
      </c>
      <c r="BZ25" s="9">
        <f t="shared" si="42"/>
        <v>500</v>
      </c>
      <c r="CA25" s="6">
        <f t="shared" si="43"/>
        <v>0</v>
      </c>
      <c r="CC25" s="8">
        <f t="shared" si="4"/>
        <v>500</v>
      </c>
      <c r="CD25" s="42" t="str">
        <f t="shared" si="44"/>
        <v>NA</v>
      </c>
      <c r="CE25" s="43" t="str" cm="1">
        <f t="array" ref="CE25">IFERROR(_xlfn.XLOOKUP($B$4&amp;$B$11&amp;CD25,$A$69:$A$91&amp;$B$69:$B$91&amp;$C$69:$C$91,$D$69:$D$91),"")</f>
        <v/>
      </c>
      <c r="CF25" s="42" t="str">
        <f t="shared" si="12"/>
        <v/>
      </c>
      <c r="CG25" s="44" t="str">
        <f t="shared" si="45"/>
        <v/>
      </c>
      <c r="CH25" s="44">
        <f t="shared" si="46"/>
        <v>0</v>
      </c>
      <c r="CI25" s="42" t="str">
        <f t="shared" si="47"/>
        <v/>
      </c>
      <c r="CJ25" s="42"/>
      <c r="CM25" s="6">
        <f t="shared" si="18"/>
        <v>19</v>
      </c>
      <c r="CN25" s="9">
        <f t="shared" si="48"/>
        <v>500</v>
      </c>
      <c r="CQ25" s="8">
        <f t="shared" si="5"/>
        <v>500</v>
      </c>
      <c r="CR25" s="42" t="str">
        <f t="shared" si="49"/>
        <v>NA</v>
      </c>
      <c r="CS25" s="43" t="str" cm="1">
        <f t="array" ref="CS25">IFERROR(_xlfn.XLOOKUP($B$4&amp;$B$11&amp;CR25,$A$69:$A$91&amp;$B$69:$B$91&amp;$C$69:$C$91,$D$69:$D$91),"")</f>
        <v/>
      </c>
      <c r="CT25" s="42" t="str">
        <f t="shared" si="13"/>
        <v/>
      </c>
      <c r="CU25" s="44" t="str">
        <f t="shared" si="50"/>
        <v/>
      </c>
      <c r="CV25" s="44">
        <f t="shared" si="51"/>
        <v>0</v>
      </c>
      <c r="CW25" s="42" t="str">
        <f t="shared" si="52"/>
        <v/>
      </c>
      <c r="DA25" s="6">
        <f t="shared" si="19"/>
        <v>19</v>
      </c>
      <c r="DB25" s="23">
        <f t="shared" si="53"/>
        <v>0</v>
      </c>
      <c r="DC25" s="6">
        <f t="shared" si="54"/>
        <v>0</v>
      </c>
      <c r="DE25" s="24">
        <f t="shared" si="6"/>
        <v>0</v>
      </c>
      <c r="DF25" s="42" t="str">
        <f t="shared" si="55"/>
        <v>NA</v>
      </c>
      <c r="DG25" s="43" t="str" cm="1">
        <f t="array" ref="DG25">IFERROR(_xlfn.XLOOKUP($B$4&amp;$B$11&amp;DF25,$A$69:$A$91&amp;$B$69:$B$91&amp;$C$69:$C$91,$D$69:$D$91),"")</f>
        <v/>
      </c>
      <c r="DH25" s="44" t="str">
        <f t="shared" si="71"/>
        <v/>
      </c>
      <c r="DI25" s="44">
        <f t="shared" si="56"/>
        <v>0</v>
      </c>
      <c r="DJ25" s="44">
        <f t="shared" si="57"/>
        <v>0</v>
      </c>
      <c r="DK25" s="42" t="str">
        <f t="shared" si="58"/>
        <v/>
      </c>
      <c r="DL25" s="42"/>
      <c r="DO25" s="6">
        <f t="shared" si="20"/>
        <v>19</v>
      </c>
      <c r="DP25" s="3">
        <f t="shared" si="59"/>
        <v>0</v>
      </c>
      <c r="DS25" s="24">
        <f t="shared" si="14"/>
        <v>0</v>
      </c>
      <c r="DT25" s="42" t="str">
        <f t="shared" si="60"/>
        <v>NA</v>
      </c>
      <c r="DU25" s="43" t="str" cm="1">
        <f t="array" ref="DU25">IFERROR(_xlfn.XLOOKUP($B$4&amp;$B$11&amp;DT25,$A$69:$A$91&amp;$B$69:$B$91&amp;$C$69:$C$91,$D$69:$D$91),"")</f>
        <v/>
      </c>
      <c r="DV25" s="44" t="str">
        <f t="shared" si="72"/>
        <v/>
      </c>
      <c r="DW25" s="44">
        <f t="shared" si="61"/>
        <v>0</v>
      </c>
      <c r="DX25" s="44">
        <f t="shared" si="62"/>
        <v>0</v>
      </c>
      <c r="DY25" s="42" t="str">
        <f t="shared" si="63"/>
        <v/>
      </c>
      <c r="DZ25" s="42"/>
      <c r="EC25" s="6">
        <f t="shared" si="21"/>
        <v>19</v>
      </c>
      <c r="ED25" s="47">
        <f t="shared" ref="ED25:ED88" si="75">PMT($B$13/12,300-18,150000)*-1</f>
        <v>531.91489361702122</v>
      </c>
      <c r="EE25" s="6">
        <f t="shared" si="74"/>
        <v>0</v>
      </c>
      <c r="EG25" s="8">
        <f t="shared" si="7"/>
        <v>531.91489361702122</v>
      </c>
      <c r="EH25" s="45" t="s">
        <v>62</v>
      </c>
      <c r="EI25" s="110">
        <f t="shared" ref="EI25:EI88" si="76">$B$13</f>
        <v>0</v>
      </c>
      <c r="EJ25" s="109">
        <f t="shared" si="73"/>
        <v>0</v>
      </c>
      <c r="EK25" s="109">
        <f t="shared" si="66"/>
        <v>0</v>
      </c>
      <c r="EL25" s="44">
        <f t="shared" si="67"/>
        <v>0</v>
      </c>
      <c r="EM25" s="42" t="str">
        <f t="shared" si="68"/>
        <v/>
      </c>
    </row>
    <row r="26" spans="1:143" hidden="1" x14ac:dyDescent="0.25">
      <c r="A26" s="160"/>
      <c r="B26" s="178"/>
      <c r="C26" s="178"/>
      <c r="D26" s="179"/>
      <c r="U26" s="6">
        <f t="shared" si="15"/>
        <v>20</v>
      </c>
      <c r="V26" s="9">
        <f t="shared" si="22"/>
        <v>500</v>
      </c>
      <c r="Y26" s="8">
        <f t="shared" si="0"/>
        <v>500</v>
      </c>
      <c r="Z26" s="30" t="str">
        <f t="shared" si="23"/>
        <v>NA</v>
      </c>
      <c r="AA26" s="28" t="str" cm="1">
        <f t="array" ref="AA26">IFERROR(_xlfn.XLOOKUP($B$4&amp;$B$11&amp;Z26,$A$69:$A$91&amp;$B$69:$B$91&amp;$C$69:$C$91,$D$69:$D$91),"")</f>
        <v/>
      </c>
      <c r="AB26" s="30" t="str">
        <f t="shared" si="8"/>
        <v/>
      </c>
      <c r="AC26" s="29" t="str">
        <f t="shared" si="24"/>
        <v/>
      </c>
      <c r="AD26" s="29">
        <f t="shared" si="25"/>
        <v>0</v>
      </c>
      <c r="AE26" s="30" t="str">
        <f t="shared" si="26"/>
        <v/>
      </c>
      <c r="AI26" s="6">
        <f t="shared" si="16"/>
        <v>20</v>
      </c>
      <c r="AJ26" s="9">
        <f t="shared" si="27"/>
        <v>500</v>
      </c>
      <c r="AM26" s="8">
        <f t="shared" si="1"/>
        <v>500</v>
      </c>
      <c r="AN26" s="32" t="str">
        <f t="shared" si="28"/>
        <v>NA</v>
      </c>
      <c r="AO26" s="33" t="str" cm="1">
        <f t="array" ref="AO26">IFERROR(_xlfn.XLOOKUP($B$4&amp;$B$11&amp;AN26,$A$69:$A$91&amp;$B$69:$B$91&amp;$C$69:$C$91,$D$69:$D$91),"")</f>
        <v/>
      </c>
      <c r="AP26" s="32" t="str">
        <f t="shared" si="9"/>
        <v/>
      </c>
      <c r="AQ26" s="37" t="str">
        <f t="shared" si="29"/>
        <v/>
      </c>
      <c r="AR26" s="37">
        <f t="shared" si="30"/>
        <v>0</v>
      </c>
      <c r="AS26" s="32" t="str">
        <f t="shared" si="31"/>
        <v/>
      </c>
      <c r="AT26" s="32"/>
      <c r="AU26" s="8"/>
      <c r="AV26" s="8"/>
      <c r="AW26" s="20">
        <f t="shared" si="10"/>
        <v>20</v>
      </c>
      <c r="AX26" s="22">
        <f t="shared" si="32"/>
        <v>0</v>
      </c>
      <c r="AY26" s="8"/>
      <c r="AZ26" s="8"/>
      <c r="BA26" s="22">
        <f t="shared" si="2"/>
        <v>0</v>
      </c>
      <c r="BB26" s="32" t="str">
        <f t="shared" si="33"/>
        <v>NA</v>
      </c>
      <c r="BC26" s="33" t="str" cm="1">
        <f t="array" ref="BC26">IFERROR(_xlfn.XLOOKUP($B$4&amp;$B$11&amp;BB26,$A$69:$A$91&amp;$B$69:$B$91&amp;$C$69:$C$91,$D$69:$D$91),"")</f>
        <v/>
      </c>
      <c r="BD26" s="37" t="str">
        <f t="shared" si="69"/>
        <v/>
      </c>
      <c r="BE26" s="37">
        <f t="shared" si="34"/>
        <v>0</v>
      </c>
      <c r="BF26" s="37">
        <f t="shared" si="35"/>
        <v>0</v>
      </c>
      <c r="BG26" s="32" t="str">
        <f t="shared" si="36"/>
        <v/>
      </c>
      <c r="BK26" s="20">
        <f t="shared" si="11"/>
        <v>20</v>
      </c>
      <c r="BL26" s="22">
        <f t="shared" si="37"/>
        <v>0</v>
      </c>
      <c r="BO26" s="22">
        <f t="shared" si="3"/>
        <v>0</v>
      </c>
      <c r="BP26" s="32" t="str">
        <f t="shared" si="38"/>
        <v>NA</v>
      </c>
      <c r="BQ26" s="33" t="str" cm="1">
        <f t="array" ref="BQ26">IFERROR(_xlfn.XLOOKUP($B$4&amp;$B$11&amp;BP26,$A$69:$A$91&amp;$B$69:$B$91&amp;$C$69:$C$91,$D$69:$D$91),"")</f>
        <v/>
      </c>
      <c r="BR26" s="37" t="str">
        <f t="shared" si="70"/>
        <v/>
      </c>
      <c r="BS26" s="37">
        <f t="shared" si="39"/>
        <v>0</v>
      </c>
      <c r="BT26" s="37">
        <f t="shared" si="40"/>
        <v>0</v>
      </c>
      <c r="BU26" s="32" t="str">
        <f t="shared" si="41"/>
        <v/>
      </c>
      <c r="BV26" s="32"/>
      <c r="BY26" s="6">
        <f t="shared" si="17"/>
        <v>20</v>
      </c>
      <c r="BZ26" s="9">
        <f t="shared" si="42"/>
        <v>500</v>
      </c>
      <c r="CA26" s="6">
        <f t="shared" si="43"/>
        <v>0</v>
      </c>
      <c r="CC26" s="8">
        <f t="shared" si="4"/>
        <v>500</v>
      </c>
      <c r="CD26" s="42" t="str">
        <f t="shared" si="44"/>
        <v>NA</v>
      </c>
      <c r="CE26" s="43" t="str" cm="1">
        <f t="array" ref="CE26">IFERROR(_xlfn.XLOOKUP($B$4&amp;$B$11&amp;CD26,$A$69:$A$91&amp;$B$69:$B$91&amp;$C$69:$C$91,$D$69:$D$91),"")</f>
        <v/>
      </c>
      <c r="CF26" s="42" t="str">
        <f t="shared" si="12"/>
        <v/>
      </c>
      <c r="CG26" s="44" t="str">
        <f t="shared" si="45"/>
        <v/>
      </c>
      <c r="CH26" s="44">
        <f t="shared" si="46"/>
        <v>0</v>
      </c>
      <c r="CI26" s="42" t="str">
        <f t="shared" si="47"/>
        <v/>
      </c>
      <c r="CJ26" s="42"/>
      <c r="CM26" s="6">
        <f t="shared" si="18"/>
        <v>20</v>
      </c>
      <c r="CN26" s="9">
        <f t="shared" si="48"/>
        <v>500</v>
      </c>
      <c r="CQ26" s="8">
        <f t="shared" si="5"/>
        <v>500</v>
      </c>
      <c r="CR26" s="42" t="str">
        <f t="shared" si="49"/>
        <v>NA</v>
      </c>
      <c r="CS26" s="43" t="str" cm="1">
        <f t="array" ref="CS26">IFERROR(_xlfn.XLOOKUP($B$4&amp;$B$11&amp;CR26,$A$69:$A$91&amp;$B$69:$B$91&amp;$C$69:$C$91,$D$69:$D$91),"")</f>
        <v/>
      </c>
      <c r="CT26" s="42" t="str">
        <f t="shared" si="13"/>
        <v/>
      </c>
      <c r="CU26" s="44" t="str">
        <f t="shared" si="50"/>
        <v/>
      </c>
      <c r="CV26" s="44">
        <f t="shared" si="51"/>
        <v>0</v>
      </c>
      <c r="CW26" s="42" t="str">
        <f t="shared" si="52"/>
        <v/>
      </c>
      <c r="DA26" s="6">
        <f t="shared" si="19"/>
        <v>20</v>
      </c>
      <c r="DB26" s="23">
        <f t="shared" si="53"/>
        <v>0</v>
      </c>
      <c r="DC26" s="6">
        <f t="shared" si="54"/>
        <v>0</v>
      </c>
      <c r="DE26" s="24">
        <f t="shared" si="6"/>
        <v>0</v>
      </c>
      <c r="DF26" s="42" t="str">
        <f t="shared" si="55"/>
        <v>NA</v>
      </c>
      <c r="DG26" s="43" t="str" cm="1">
        <f t="array" ref="DG26">IFERROR(_xlfn.XLOOKUP($B$4&amp;$B$11&amp;DF26,$A$69:$A$91&amp;$B$69:$B$91&amp;$C$69:$C$91,$D$69:$D$91),"")</f>
        <v/>
      </c>
      <c r="DH26" s="44" t="str">
        <f t="shared" si="71"/>
        <v/>
      </c>
      <c r="DI26" s="44">
        <f t="shared" si="56"/>
        <v>0</v>
      </c>
      <c r="DJ26" s="44">
        <f t="shared" si="57"/>
        <v>0</v>
      </c>
      <c r="DK26" s="42" t="str">
        <f t="shared" si="58"/>
        <v/>
      </c>
      <c r="DL26" s="42"/>
      <c r="DO26" s="6">
        <f t="shared" si="20"/>
        <v>20</v>
      </c>
      <c r="DP26" s="3">
        <f t="shared" si="59"/>
        <v>0</v>
      </c>
      <c r="DS26" s="24">
        <f t="shared" si="14"/>
        <v>0</v>
      </c>
      <c r="DT26" s="42" t="str">
        <f t="shared" si="60"/>
        <v>NA</v>
      </c>
      <c r="DU26" s="43" t="str" cm="1">
        <f t="array" ref="DU26">IFERROR(_xlfn.XLOOKUP($B$4&amp;$B$11&amp;DT26,$A$69:$A$91&amp;$B$69:$B$91&amp;$C$69:$C$91,$D$69:$D$91),"")</f>
        <v/>
      </c>
      <c r="DV26" s="44" t="str">
        <f t="shared" si="72"/>
        <v/>
      </c>
      <c r="DW26" s="44">
        <f t="shared" si="61"/>
        <v>0</v>
      </c>
      <c r="DX26" s="44">
        <f t="shared" si="62"/>
        <v>0</v>
      </c>
      <c r="DY26" s="42" t="str">
        <f t="shared" si="63"/>
        <v/>
      </c>
      <c r="DZ26" s="42"/>
      <c r="EC26" s="6">
        <f t="shared" si="21"/>
        <v>20</v>
      </c>
      <c r="ED26" s="47">
        <f t="shared" si="75"/>
        <v>531.91489361702122</v>
      </c>
      <c r="EE26" s="6">
        <f t="shared" si="74"/>
        <v>0</v>
      </c>
      <c r="EG26" s="8">
        <f t="shared" si="7"/>
        <v>531.91489361702122</v>
      </c>
      <c r="EH26" s="45" t="s">
        <v>62</v>
      </c>
      <c r="EI26" s="110">
        <f t="shared" si="76"/>
        <v>0</v>
      </c>
      <c r="EJ26" s="109">
        <f t="shared" si="73"/>
        <v>0</v>
      </c>
      <c r="EK26" s="109">
        <f t="shared" si="66"/>
        <v>0</v>
      </c>
      <c r="EL26" s="44">
        <f t="shared" si="67"/>
        <v>0</v>
      </c>
      <c r="EM26" s="42" t="str">
        <f t="shared" si="68"/>
        <v/>
      </c>
    </row>
    <row r="27" spans="1:143" ht="24.95" hidden="1" customHeight="1" x14ac:dyDescent="0.25">
      <c r="A27" s="210" t="s">
        <v>194</v>
      </c>
      <c r="B27" s="211"/>
      <c r="C27" s="211"/>
      <c r="D27" s="212"/>
      <c r="U27" s="6">
        <f t="shared" si="15"/>
        <v>21</v>
      </c>
      <c r="V27" s="9">
        <f t="shared" si="22"/>
        <v>500</v>
      </c>
      <c r="Y27" s="8">
        <f t="shared" si="0"/>
        <v>500</v>
      </c>
      <c r="Z27" s="30" t="str">
        <f t="shared" si="23"/>
        <v>NA</v>
      </c>
      <c r="AA27" s="28" t="str" cm="1">
        <f t="array" ref="AA27">IFERROR(_xlfn.XLOOKUP($B$4&amp;$B$11&amp;Z27,$A$69:$A$91&amp;$B$69:$B$91&amp;$C$69:$C$91,$D$69:$D$91),"")</f>
        <v/>
      </c>
      <c r="AB27" s="30" t="str">
        <f t="shared" si="8"/>
        <v/>
      </c>
      <c r="AC27" s="29" t="str">
        <f t="shared" si="24"/>
        <v/>
      </c>
      <c r="AD27" s="29">
        <f t="shared" si="25"/>
        <v>0</v>
      </c>
      <c r="AE27" s="30" t="str">
        <f t="shared" si="26"/>
        <v/>
      </c>
      <c r="AI27" s="6">
        <f t="shared" si="16"/>
        <v>21</v>
      </c>
      <c r="AJ27" s="9">
        <f t="shared" si="27"/>
        <v>500</v>
      </c>
      <c r="AM27" s="8">
        <f t="shared" si="1"/>
        <v>500</v>
      </c>
      <c r="AN27" s="32" t="str">
        <f t="shared" si="28"/>
        <v>NA</v>
      </c>
      <c r="AO27" s="33" t="str" cm="1">
        <f t="array" ref="AO27">IFERROR(_xlfn.XLOOKUP($B$4&amp;$B$11&amp;AN27,$A$69:$A$91&amp;$B$69:$B$91&amp;$C$69:$C$91,$D$69:$D$91),"")</f>
        <v/>
      </c>
      <c r="AP27" s="32" t="str">
        <f t="shared" si="9"/>
        <v/>
      </c>
      <c r="AQ27" s="37" t="str">
        <f t="shared" si="29"/>
        <v/>
      </c>
      <c r="AR27" s="37">
        <f t="shared" si="30"/>
        <v>0</v>
      </c>
      <c r="AS27" s="32" t="str">
        <f t="shared" si="31"/>
        <v/>
      </c>
      <c r="AT27" s="32"/>
      <c r="AU27" s="8"/>
      <c r="AV27" s="8"/>
      <c r="AW27" s="20">
        <f t="shared" si="10"/>
        <v>21</v>
      </c>
      <c r="AX27" s="22">
        <f t="shared" si="32"/>
        <v>0</v>
      </c>
      <c r="AY27" s="8"/>
      <c r="AZ27" s="8"/>
      <c r="BA27" s="22">
        <f t="shared" si="2"/>
        <v>0</v>
      </c>
      <c r="BB27" s="32" t="str">
        <f t="shared" si="33"/>
        <v>NA</v>
      </c>
      <c r="BC27" s="33" t="str" cm="1">
        <f t="array" ref="BC27">IFERROR(_xlfn.XLOOKUP($B$4&amp;$B$11&amp;BB27,$A$69:$A$91&amp;$B$69:$B$91&amp;$C$69:$C$91,$D$69:$D$91),"")</f>
        <v/>
      </c>
      <c r="BD27" s="37" t="str">
        <f t="shared" si="69"/>
        <v/>
      </c>
      <c r="BE27" s="37">
        <f t="shared" si="34"/>
        <v>0</v>
      </c>
      <c r="BF27" s="37">
        <f t="shared" si="35"/>
        <v>0</v>
      </c>
      <c r="BG27" s="32" t="str">
        <f t="shared" si="36"/>
        <v/>
      </c>
      <c r="BK27" s="20">
        <f t="shared" si="11"/>
        <v>21</v>
      </c>
      <c r="BL27" s="22">
        <f t="shared" si="37"/>
        <v>0</v>
      </c>
      <c r="BO27" s="22">
        <f t="shared" si="3"/>
        <v>0</v>
      </c>
      <c r="BP27" s="32" t="str">
        <f t="shared" si="38"/>
        <v>NA</v>
      </c>
      <c r="BQ27" s="33" t="str" cm="1">
        <f t="array" ref="BQ27">IFERROR(_xlfn.XLOOKUP($B$4&amp;$B$11&amp;BP27,$A$69:$A$91&amp;$B$69:$B$91&amp;$C$69:$C$91,$D$69:$D$91),"")</f>
        <v/>
      </c>
      <c r="BR27" s="37" t="str">
        <f t="shared" si="70"/>
        <v/>
      </c>
      <c r="BS27" s="37">
        <f t="shared" si="39"/>
        <v>0</v>
      </c>
      <c r="BT27" s="37">
        <f t="shared" si="40"/>
        <v>0</v>
      </c>
      <c r="BU27" s="32" t="str">
        <f t="shared" si="41"/>
        <v/>
      </c>
      <c r="BV27" s="32"/>
      <c r="BY27" s="6">
        <f t="shared" si="17"/>
        <v>21</v>
      </c>
      <c r="BZ27" s="9">
        <f t="shared" si="42"/>
        <v>500</v>
      </c>
      <c r="CA27" s="6">
        <f t="shared" si="43"/>
        <v>0</v>
      </c>
      <c r="CC27" s="8">
        <f t="shared" si="4"/>
        <v>500</v>
      </c>
      <c r="CD27" s="42" t="str">
        <f t="shared" si="44"/>
        <v>NA</v>
      </c>
      <c r="CE27" s="43" t="str" cm="1">
        <f t="array" ref="CE27">IFERROR(_xlfn.XLOOKUP($B$4&amp;$B$11&amp;CD27,$A$69:$A$91&amp;$B$69:$B$91&amp;$C$69:$C$91,$D$69:$D$91),"")</f>
        <v/>
      </c>
      <c r="CF27" s="42" t="str">
        <f t="shared" si="12"/>
        <v/>
      </c>
      <c r="CG27" s="44" t="str">
        <f t="shared" si="45"/>
        <v/>
      </c>
      <c r="CH27" s="44">
        <f t="shared" si="46"/>
        <v>0</v>
      </c>
      <c r="CI27" s="42" t="str">
        <f t="shared" si="47"/>
        <v/>
      </c>
      <c r="CJ27" s="42"/>
      <c r="CM27" s="6">
        <f t="shared" si="18"/>
        <v>21</v>
      </c>
      <c r="CN27" s="9">
        <f t="shared" si="48"/>
        <v>500</v>
      </c>
      <c r="CQ27" s="8">
        <f t="shared" si="5"/>
        <v>500</v>
      </c>
      <c r="CR27" s="42" t="str">
        <f t="shared" si="49"/>
        <v>NA</v>
      </c>
      <c r="CS27" s="43" t="str" cm="1">
        <f t="array" ref="CS27">IFERROR(_xlfn.XLOOKUP($B$4&amp;$B$11&amp;CR27,$A$69:$A$91&amp;$B$69:$B$91&amp;$C$69:$C$91,$D$69:$D$91),"")</f>
        <v/>
      </c>
      <c r="CT27" s="42" t="str">
        <f t="shared" si="13"/>
        <v/>
      </c>
      <c r="CU27" s="44" t="str">
        <f t="shared" si="50"/>
        <v/>
      </c>
      <c r="CV27" s="44">
        <f t="shared" si="51"/>
        <v>0</v>
      </c>
      <c r="CW27" s="42" t="str">
        <f t="shared" si="52"/>
        <v/>
      </c>
      <c r="DA27" s="6">
        <f t="shared" si="19"/>
        <v>21</v>
      </c>
      <c r="DB27" s="23">
        <f t="shared" si="53"/>
        <v>0</v>
      </c>
      <c r="DC27" s="6">
        <f t="shared" si="54"/>
        <v>0</v>
      </c>
      <c r="DE27" s="24">
        <f t="shared" si="6"/>
        <v>0</v>
      </c>
      <c r="DF27" s="42" t="str">
        <f t="shared" si="55"/>
        <v>NA</v>
      </c>
      <c r="DG27" s="43" t="str" cm="1">
        <f t="array" ref="DG27">IFERROR(_xlfn.XLOOKUP($B$4&amp;$B$11&amp;DF27,$A$69:$A$91&amp;$B$69:$B$91&amp;$C$69:$C$91,$D$69:$D$91),"")</f>
        <v/>
      </c>
      <c r="DH27" s="44" t="str">
        <f t="shared" si="71"/>
        <v/>
      </c>
      <c r="DI27" s="44">
        <f t="shared" si="56"/>
        <v>0</v>
      </c>
      <c r="DJ27" s="44">
        <f t="shared" si="57"/>
        <v>0</v>
      </c>
      <c r="DK27" s="42" t="str">
        <f t="shared" si="58"/>
        <v/>
      </c>
      <c r="DL27" s="42"/>
      <c r="DO27" s="6">
        <f t="shared" si="20"/>
        <v>21</v>
      </c>
      <c r="DP27" s="3">
        <f t="shared" si="59"/>
        <v>0</v>
      </c>
      <c r="DS27" s="24">
        <f t="shared" si="14"/>
        <v>0</v>
      </c>
      <c r="DT27" s="42" t="str">
        <f t="shared" si="60"/>
        <v>NA</v>
      </c>
      <c r="DU27" s="43" t="str" cm="1">
        <f t="array" ref="DU27">IFERROR(_xlfn.XLOOKUP($B$4&amp;$B$11&amp;DT27,$A$69:$A$91&amp;$B$69:$B$91&amp;$C$69:$C$91,$D$69:$D$91),"")</f>
        <v/>
      </c>
      <c r="DV27" s="44" t="str">
        <f t="shared" si="72"/>
        <v/>
      </c>
      <c r="DW27" s="44">
        <f t="shared" si="61"/>
        <v>0</v>
      </c>
      <c r="DX27" s="44">
        <f t="shared" si="62"/>
        <v>0</v>
      </c>
      <c r="DY27" s="42" t="str">
        <f t="shared" si="63"/>
        <v/>
      </c>
      <c r="DZ27" s="42"/>
      <c r="EC27" s="6">
        <f t="shared" si="21"/>
        <v>21</v>
      </c>
      <c r="ED27" s="47">
        <f t="shared" si="75"/>
        <v>531.91489361702122</v>
      </c>
      <c r="EE27" s="6">
        <f t="shared" si="74"/>
        <v>0</v>
      </c>
      <c r="EG27" s="8">
        <f t="shared" si="7"/>
        <v>531.91489361702122</v>
      </c>
      <c r="EH27" s="45" t="s">
        <v>62</v>
      </c>
      <c r="EI27" s="110">
        <f t="shared" si="76"/>
        <v>0</v>
      </c>
      <c r="EJ27" s="109">
        <f t="shared" si="73"/>
        <v>0</v>
      </c>
      <c r="EK27" s="109">
        <f t="shared" si="66"/>
        <v>0</v>
      </c>
      <c r="EL27" s="44">
        <f t="shared" si="67"/>
        <v>0</v>
      </c>
      <c r="EM27" s="42" t="str">
        <f t="shared" si="68"/>
        <v/>
      </c>
    </row>
    <row r="28" spans="1:143" ht="20.100000000000001" hidden="1" customHeight="1" x14ac:dyDescent="0.25">
      <c r="A28" s="162" t="s">
        <v>11</v>
      </c>
      <c r="B28" s="182"/>
      <c r="C28" s="182"/>
      <c r="D28" s="183"/>
      <c r="U28" s="6">
        <f t="shared" si="15"/>
        <v>22</v>
      </c>
      <c r="V28" s="9">
        <f t="shared" si="22"/>
        <v>500</v>
      </c>
      <c r="Y28" s="8">
        <f t="shared" si="0"/>
        <v>500</v>
      </c>
      <c r="Z28" s="30" t="str">
        <f t="shared" si="23"/>
        <v>NA</v>
      </c>
      <c r="AA28" s="28" t="str" cm="1">
        <f t="array" ref="AA28">IFERROR(_xlfn.XLOOKUP($B$4&amp;$B$11&amp;Z28,$A$69:$A$91&amp;$B$69:$B$91&amp;$C$69:$C$91,$D$69:$D$91),"")</f>
        <v/>
      </c>
      <c r="AB28" s="30" t="str">
        <f t="shared" si="8"/>
        <v/>
      </c>
      <c r="AC28" s="29" t="str">
        <f t="shared" si="24"/>
        <v/>
      </c>
      <c r="AD28" s="29">
        <f t="shared" si="25"/>
        <v>0</v>
      </c>
      <c r="AE28" s="30" t="str">
        <f t="shared" si="26"/>
        <v/>
      </c>
      <c r="AI28" s="6">
        <f t="shared" si="16"/>
        <v>22</v>
      </c>
      <c r="AJ28" s="9">
        <f t="shared" si="27"/>
        <v>500</v>
      </c>
      <c r="AM28" s="8">
        <f t="shared" si="1"/>
        <v>500</v>
      </c>
      <c r="AN28" s="32" t="str">
        <f t="shared" si="28"/>
        <v>NA</v>
      </c>
      <c r="AO28" s="33" t="str" cm="1">
        <f t="array" ref="AO28">IFERROR(_xlfn.XLOOKUP($B$4&amp;$B$11&amp;AN28,$A$69:$A$91&amp;$B$69:$B$91&amp;$C$69:$C$91,$D$69:$D$91),"")</f>
        <v/>
      </c>
      <c r="AP28" s="32" t="str">
        <f t="shared" si="9"/>
        <v/>
      </c>
      <c r="AQ28" s="37" t="str">
        <f t="shared" si="29"/>
        <v/>
      </c>
      <c r="AR28" s="37">
        <f t="shared" si="30"/>
        <v>0</v>
      </c>
      <c r="AS28" s="32" t="str">
        <f t="shared" si="31"/>
        <v/>
      </c>
      <c r="AT28" s="32"/>
      <c r="AU28" s="8"/>
      <c r="AV28" s="8"/>
      <c r="AW28" s="20">
        <f t="shared" si="10"/>
        <v>22</v>
      </c>
      <c r="AX28" s="22">
        <f t="shared" si="32"/>
        <v>0</v>
      </c>
      <c r="AY28" s="8"/>
      <c r="AZ28" s="8"/>
      <c r="BA28" s="22">
        <f t="shared" si="2"/>
        <v>0</v>
      </c>
      <c r="BB28" s="32" t="str">
        <f t="shared" si="33"/>
        <v>NA</v>
      </c>
      <c r="BC28" s="33" t="str" cm="1">
        <f t="array" ref="BC28">IFERROR(_xlfn.XLOOKUP($B$4&amp;$B$11&amp;BB28,$A$69:$A$91&amp;$B$69:$B$91&amp;$C$69:$C$91,$D$69:$D$91),"")</f>
        <v/>
      </c>
      <c r="BD28" s="37" t="str">
        <f t="shared" si="69"/>
        <v/>
      </c>
      <c r="BE28" s="37">
        <f t="shared" si="34"/>
        <v>0</v>
      </c>
      <c r="BF28" s="37">
        <f t="shared" si="35"/>
        <v>0</v>
      </c>
      <c r="BG28" s="32" t="str">
        <f t="shared" si="36"/>
        <v/>
      </c>
      <c r="BK28" s="20">
        <f t="shared" si="11"/>
        <v>22</v>
      </c>
      <c r="BL28" s="22">
        <f t="shared" si="37"/>
        <v>0</v>
      </c>
      <c r="BO28" s="22">
        <f t="shared" si="3"/>
        <v>0</v>
      </c>
      <c r="BP28" s="32" t="str">
        <f t="shared" si="38"/>
        <v>NA</v>
      </c>
      <c r="BQ28" s="33" t="str" cm="1">
        <f t="array" ref="BQ28">IFERROR(_xlfn.XLOOKUP($B$4&amp;$B$11&amp;BP28,$A$69:$A$91&amp;$B$69:$B$91&amp;$C$69:$C$91,$D$69:$D$91),"")</f>
        <v/>
      </c>
      <c r="BR28" s="37" t="str">
        <f t="shared" si="70"/>
        <v/>
      </c>
      <c r="BS28" s="37">
        <f t="shared" si="39"/>
        <v>0</v>
      </c>
      <c r="BT28" s="37">
        <f t="shared" si="40"/>
        <v>0</v>
      </c>
      <c r="BU28" s="32" t="str">
        <f t="shared" si="41"/>
        <v/>
      </c>
      <c r="BV28" s="32"/>
      <c r="BY28" s="6">
        <f t="shared" si="17"/>
        <v>22</v>
      </c>
      <c r="BZ28" s="9">
        <f t="shared" si="42"/>
        <v>500</v>
      </c>
      <c r="CA28" s="6">
        <f t="shared" si="43"/>
        <v>0</v>
      </c>
      <c r="CC28" s="8">
        <f t="shared" si="4"/>
        <v>500</v>
      </c>
      <c r="CD28" s="42" t="str">
        <f t="shared" si="44"/>
        <v>NA</v>
      </c>
      <c r="CE28" s="43" t="str" cm="1">
        <f t="array" ref="CE28">IFERROR(_xlfn.XLOOKUP($B$4&amp;$B$11&amp;CD28,$A$69:$A$91&amp;$B$69:$B$91&amp;$C$69:$C$91,$D$69:$D$91),"")</f>
        <v/>
      </c>
      <c r="CF28" s="42" t="str">
        <f t="shared" si="12"/>
        <v/>
      </c>
      <c r="CG28" s="44" t="str">
        <f t="shared" si="45"/>
        <v/>
      </c>
      <c r="CH28" s="44">
        <f t="shared" si="46"/>
        <v>0</v>
      </c>
      <c r="CI28" s="42" t="str">
        <f t="shared" si="47"/>
        <v/>
      </c>
      <c r="CJ28" s="42"/>
      <c r="CM28" s="6">
        <f t="shared" si="18"/>
        <v>22</v>
      </c>
      <c r="CN28" s="9">
        <f t="shared" si="48"/>
        <v>500</v>
      </c>
      <c r="CQ28" s="8">
        <f t="shared" si="5"/>
        <v>500</v>
      </c>
      <c r="CR28" s="42" t="str">
        <f t="shared" si="49"/>
        <v>NA</v>
      </c>
      <c r="CS28" s="43" t="str" cm="1">
        <f t="array" ref="CS28">IFERROR(_xlfn.XLOOKUP($B$4&amp;$B$11&amp;CR28,$A$69:$A$91&amp;$B$69:$B$91&amp;$C$69:$C$91,$D$69:$D$91),"")</f>
        <v/>
      </c>
      <c r="CT28" s="42" t="str">
        <f t="shared" si="13"/>
        <v/>
      </c>
      <c r="CU28" s="44" t="str">
        <f t="shared" si="50"/>
        <v/>
      </c>
      <c r="CV28" s="44">
        <f t="shared" si="51"/>
        <v>0</v>
      </c>
      <c r="CW28" s="42" t="str">
        <f t="shared" si="52"/>
        <v/>
      </c>
      <c r="DA28" s="6">
        <f t="shared" si="19"/>
        <v>22</v>
      </c>
      <c r="DB28" s="23">
        <f t="shared" si="53"/>
        <v>0</v>
      </c>
      <c r="DC28" s="6">
        <f t="shared" si="54"/>
        <v>0</v>
      </c>
      <c r="DE28" s="24">
        <f t="shared" si="6"/>
        <v>0</v>
      </c>
      <c r="DF28" s="42" t="str">
        <f t="shared" si="55"/>
        <v>NA</v>
      </c>
      <c r="DG28" s="43" t="str" cm="1">
        <f t="array" ref="DG28">IFERROR(_xlfn.XLOOKUP($B$4&amp;$B$11&amp;DF28,$A$69:$A$91&amp;$B$69:$B$91&amp;$C$69:$C$91,$D$69:$D$91),"")</f>
        <v/>
      </c>
      <c r="DH28" s="44" t="str">
        <f t="shared" si="71"/>
        <v/>
      </c>
      <c r="DI28" s="44">
        <f t="shared" si="56"/>
        <v>0</v>
      </c>
      <c r="DJ28" s="44">
        <f t="shared" si="57"/>
        <v>0</v>
      </c>
      <c r="DK28" s="42" t="str">
        <f t="shared" si="58"/>
        <v/>
      </c>
      <c r="DL28" s="42"/>
      <c r="DO28" s="6">
        <f t="shared" si="20"/>
        <v>22</v>
      </c>
      <c r="DP28" s="3">
        <f t="shared" si="59"/>
        <v>0</v>
      </c>
      <c r="DS28" s="24">
        <f t="shared" si="14"/>
        <v>0</v>
      </c>
      <c r="DT28" s="42" t="str">
        <f t="shared" si="60"/>
        <v>NA</v>
      </c>
      <c r="DU28" s="43" t="str" cm="1">
        <f t="array" ref="DU28">IFERROR(_xlfn.XLOOKUP($B$4&amp;$B$11&amp;DT28,$A$69:$A$91&amp;$B$69:$B$91&amp;$C$69:$C$91,$D$69:$D$91),"")</f>
        <v/>
      </c>
      <c r="DV28" s="44" t="str">
        <f t="shared" si="72"/>
        <v/>
      </c>
      <c r="DW28" s="44">
        <f t="shared" si="61"/>
        <v>0</v>
      </c>
      <c r="DX28" s="44">
        <f t="shared" si="62"/>
        <v>0</v>
      </c>
      <c r="DY28" s="42" t="str">
        <f t="shared" si="63"/>
        <v/>
      </c>
      <c r="DZ28" s="42"/>
      <c r="EC28" s="6">
        <f t="shared" si="21"/>
        <v>22</v>
      </c>
      <c r="ED28" s="47">
        <f t="shared" si="75"/>
        <v>531.91489361702122</v>
      </c>
      <c r="EE28" s="6">
        <f t="shared" si="74"/>
        <v>0</v>
      </c>
      <c r="EG28" s="8">
        <f t="shared" si="7"/>
        <v>531.91489361702122</v>
      </c>
      <c r="EH28" s="45" t="s">
        <v>62</v>
      </c>
      <c r="EI28" s="110">
        <f t="shared" si="76"/>
        <v>0</v>
      </c>
      <c r="EJ28" s="109">
        <f t="shared" si="73"/>
        <v>0</v>
      </c>
      <c r="EK28" s="109">
        <f t="shared" si="66"/>
        <v>0</v>
      </c>
      <c r="EL28" s="44">
        <f t="shared" si="67"/>
        <v>0</v>
      </c>
      <c r="EM28" s="42" t="str">
        <f t="shared" si="68"/>
        <v/>
      </c>
    </row>
    <row r="29" spans="1:143" ht="20.100000000000001" hidden="1" customHeight="1" x14ac:dyDescent="0.25">
      <c r="A29" s="163" t="s">
        <v>8</v>
      </c>
      <c r="B29" s="184" t="s">
        <v>3</v>
      </c>
      <c r="C29" s="184" t="s">
        <v>4</v>
      </c>
      <c r="D29" s="185" t="s">
        <v>34</v>
      </c>
      <c r="U29" s="6">
        <f t="shared" si="15"/>
        <v>23</v>
      </c>
      <c r="V29" s="9">
        <f t="shared" si="22"/>
        <v>500</v>
      </c>
      <c r="Y29" s="8">
        <f t="shared" si="0"/>
        <v>500</v>
      </c>
      <c r="Z29" s="30" t="str">
        <f t="shared" si="23"/>
        <v>NA</v>
      </c>
      <c r="AA29" s="28" t="str" cm="1">
        <f t="array" ref="AA29">IFERROR(_xlfn.XLOOKUP($B$4&amp;$B$11&amp;Z29,$A$69:$A$91&amp;$B$69:$B$91&amp;$C$69:$C$91,$D$69:$D$91),"")</f>
        <v/>
      </c>
      <c r="AB29" s="30" t="str">
        <f t="shared" si="8"/>
        <v/>
      </c>
      <c r="AC29" s="29" t="str">
        <f t="shared" si="24"/>
        <v/>
      </c>
      <c r="AD29" s="29">
        <f t="shared" si="25"/>
        <v>0</v>
      </c>
      <c r="AE29" s="30" t="str">
        <f t="shared" si="26"/>
        <v/>
      </c>
      <c r="AI29" s="6">
        <f t="shared" si="16"/>
        <v>23</v>
      </c>
      <c r="AJ29" s="9">
        <f t="shared" si="27"/>
        <v>500</v>
      </c>
      <c r="AM29" s="8">
        <f t="shared" si="1"/>
        <v>500</v>
      </c>
      <c r="AN29" s="32" t="str">
        <f t="shared" si="28"/>
        <v>NA</v>
      </c>
      <c r="AO29" s="33" t="str" cm="1">
        <f t="array" ref="AO29">IFERROR(_xlfn.XLOOKUP($B$4&amp;$B$11&amp;AN29,$A$69:$A$91&amp;$B$69:$B$91&amp;$C$69:$C$91,$D$69:$D$91),"")</f>
        <v/>
      </c>
      <c r="AP29" s="32" t="str">
        <f t="shared" si="9"/>
        <v/>
      </c>
      <c r="AQ29" s="37" t="str">
        <f t="shared" si="29"/>
        <v/>
      </c>
      <c r="AR29" s="37">
        <f t="shared" si="30"/>
        <v>0</v>
      </c>
      <c r="AS29" s="32" t="str">
        <f t="shared" si="31"/>
        <v/>
      </c>
      <c r="AT29" s="32"/>
      <c r="AU29" s="8"/>
      <c r="AV29" s="8"/>
      <c r="AW29" s="20">
        <f t="shared" si="10"/>
        <v>23</v>
      </c>
      <c r="AX29" s="22">
        <f t="shared" si="32"/>
        <v>0</v>
      </c>
      <c r="AY29" s="8"/>
      <c r="AZ29" s="8"/>
      <c r="BA29" s="22">
        <f t="shared" si="2"/>
        <v>0</v>
      </c>
      <c r="BB29" s="32" t="str">
        <f t="shared" si="33"/>
        <v>NA</v>
      </c>
      <c r="BC29" s="33" t="str" cm="1">
        <f t="array" ref="BC29">IFERROR(_xlfn.XLOOKUP($B$4&amp;$B$11&amp;BB29,$A$69:$A$91&amp;$B$69:$B$91&amp;$C$69:$C$91,$D$69:$D$91),"")</f>
        <v/>
      </c>
      <c r="BD29" s="37" t="str">
        <f t="shared" si="69"/>
        <v/>
      </c>
      <c r="BE29" s="37">
        <f t="shared" si="34"/>
        <v>0</v>
      </c>
      <c r="BF29" s="37">
        <f t="shared" si="35"/>
        <v>0</v>
      </c>
      <c r="BG29" s="32" t="str">
        <f t="shared" si="36"/>
        <v/>
      </c>
      <c r="BK29" s="20">
        <f t="shared" si="11"/>
        <v>23</v>
      </c>
      <c r="BL29" s="22">
        <f t="shared" si="37"/>
        <v>0</v>
      </c>
      <c r="BO29" s="22">
        <f t="shared" si="3"/>
        <v>0</v>
      </c>
      <c r="BP29" s="32" t="str">
        <f t="shared" si="38"/>
        <v>NA</v>
      </c>
      <c r="BQ29" s="33" t="str" cm="1">
        <f t="array" ref="BQ29">IFERROR(_xlfn.XLOOKUP($B$4&amp;$B$11&amp;BP29,$A$69:$A$91&amp;$B$69:$B$91&amp;$C$69:$C$91,$D$69:$D$91),"")</f>
        <v/>
      </c>
      <c r="BR29" s="37" t="str">
        <f t="shared" si="70"/>
        <v/>
      </c>
      <c r="BS29" s="37">
        <f t="shared" si="39"/>
        <v>0</v>
      </c>
      <c r="BT29" s="37">
        <f t="shared" si="40"/>
        <v>0</v>
      </c>
      <c r="BU29" s="32" t="str">
        <f t="shared" si="41"/>
        <v/>
      </c>
      <c r="BV29" s="32"/>
      <c r="BY29" s="6">
        <f t="shared" si="17"/>
        <v>23</v>
      </c>
      <c r="BZ29" s="9">
        <f t="shared" si="42"/>
        <v>500</v>
      </c>
      <c r="CA29" s="6">
        <f t="shared" si="43"/>
        <v>0</v>
      </c>
      <c r="CC29" s="8">
        <f t="shared" si="4"/>
        <v>500</v>
      </c>
      <c r="CD29" s="42" t="str">
        <f t="shared" si="44"/>
        <v>NA</v>
      </c>
      <c r="CE29" s="43" t="str" cm="1">
        <f t="array" ref="CE29">IFERROR(_xlfn.XLOOKUP($B$4&amp;$B$11&amp;CD29,$A$69:$A$91&amp;$B$69:$B$91&amp;$C$69:$C$91,$D$69:$D$91),"")</f>
        <v/>
      </c>
      <c r="CF29" s="42" t="str">
        <f t="shared" si="12"/>
        <v/>
      </c>
      <c r="CG29" s="44" t="str">
        <f t="shared" si="45"/>
        <v/>
      </c>
      <c r="CH29" s="44">
        <f t="shared" si="46"/>
        <v>0</v>
      </c>
      <c r="CI29" s="42" t="str">
        <f t="shared" si="47"/>
        <v/>
      </c>
      <c r="CJ29" s="42"/>
      <c r="CM29" s="6">
        <f t="shared" si="18"/>
        <v>23</v>
      </c>
      <c r="CN29" s="9">
        <f t="shared" si="48"/>
        <v>500</v>
      </c>
      <c r="CQ29" s="8">
        <f t="shared" si="5"/>
        <v>500</v>
      </c>
      <c r="CR29" s="42" t="str">
        <f t="shared" si="49"/>
        <v>NA</v>
      </c>
      <c r="CS29" s="43" t="str" cm="1">
        <f t="array" ref="CS29">IFERROR(_xlfn.XLOOKUP($B$4&amp;$B$11&amp;CR29,$A$69:$A$91&amp;$B$69:$B$91&amp;$C$69:$C$91,$D$69:$D$91),"")</f>
        <v/>
      </c>
      <c r="CT29" s="42" t="str">
        <f t="shared" si="13"/>
        <v/>
      </c>
      <c r="CU29" s="44" t="str">
        <f t="shared" si="50"/>
        <v/>
      </c>
      <c r="CV29" s="44">
        <f t="shared" si="51"/>
        <v>0</v>
      </c>
      <c r="CW29" s="42" t="str">
        <f t="shared" si="52"/>
        <v/>
      </c>
      <c r="DA29" s="6">
        <f t="shared" si="19"/>
        <v>23</v>
      </c>
      <c r="DB29" s="23">
        <f t="shared" si="53"/>
        <v>0</v>
      </c>
      <c r="DC29" s="6">
        <f t="shared" si="54"/>
        <v>0</v>
      </c>
      <c r="DE29" s="24">
        <f t="shared" si="6"/>
        <v>0</v>
      </c>
      <c r="DF29" s="42" t="str">
        <f t="shared" si="55"/>
        <v>NA</v>
      </c>
      <c r="DG29" s="43" t="str" cm="1">
        <f t="array" ref="DG29">IFERROR(_xlfn.XLOOKUP($B$4&amp;$B$11&amp;DF29,$A$69:$A$91&amp;$B$69:$B$91&amp;$C$69:$C$91,$D$69:$D$91),"")</f>
        <v/>
      </c>
      <c r="DH29" s="44" t="str">
        <f t="shared" si="71"/>
        <v/>
      </c>
      <c r="DI29" s="44">
        <f t="shared" si="56"/>
        <v>0</v>
      </c>
      <c r="DJ29" s="44">
        <f t="shared" si="57"/>
        <v>0</v>
      </c>
      <c r="DK29" s="42" t="str">
        <f t="shared" si="58"/>
        <v/>
      </c>
      <c r="DL29" s="42"/>
      <c r="DO29" s="6">
        <f t="shared" si="20"/>
        <v>23</v>
      </c>
      <c r="DP29" s="3">
        <f t="shared" si="59"/>
        <v>0</v>
      </c>
      <c r="DS29" s="24">
        <f t="shared" si="14"/>
        <v>0</v>
      </c>
      <c r="DT29" s="42" t="str">
        <f t="shared" si="60"/>
        <v>NA</v>
      </c>
      <c r="DU29" s="43" t="str" cm="1">
        <f t="array" ref="DU29">IFERROR(_xlfn.XLOOKUP($B$4&amp;$B$11&amp;DT29,$A$69:$A$91&amp;$B$69:$B$91&amp;$C$69:$C$91,$D$69:$D$91),"")</f>
        <v/>
      </c>
      <c r="DV29" s="44" t="str">
        <f t="shared" si="72"/>
        <v/>
      </c>
      <c r="DW29" s="44">
        <f t="shared" si="61"/>
        <v>0</v>
      </c>
      <c r="DX29" s="44">
        <f t="shared" si="62"/>
        <v>0</v>
      </c>
      <c r="DY29" s="42" t="str">
        <f t="shared" si="63"/>
        <v/>
      </c>
      <c r="DZ29" s="42"/>
      <c r="EC29" s="6">
        <f t="shared" si="21"/>
        <v>23</v>
      </c>
      <c r="ED29" s="47">
        <f t="shared" si="75"/>
        <v>531.91489361702122</v>
      </c>
      <c r="EE29" s="6">
        <f t="shared" si="74"/>
        <v>0</v>
      </c>
      <c r="EG29" s="8">
        <f t="shared" si="7"/>
        <v>531.91489361702122</v>
      </c>
      <c r="EH29" s="45" t="s">
        <v>62</v>
      </c>
      <c r="EI29" s="110">
        <f t="shared" si="76"/>
        <v>0</v>
      </c>
      <c r="EJ29" s="109">
        <f t="shared" si="73"/>
        <v>0</v>
      </c>
      <c r="EK29" s="109">
        <f t="shared" si="66"/>
        <v>0</v>
      </c>
      <c r="EL29" s="44">
        <f t="shared" si="67"/>
        <v>0</v>
      </c>
      <c r="EM29" s="42" t="str">
        <f t="shared" si="68"/>
        <v/>
      </c>
    </row>
    <row r="30" spans="1:143" ht="20.100000000000001" hidden="1" customHeight="1" x14ac:dyDescent="0.25">
      <c r="A30" s="164" t="s">
        <v>1</v>
      </c>
      <c r="B30" s="200">
        <f>650*1.1</f>
        <v>715.00000000000011</v>
      </c>
      <c r="C30" s="200">
        <f>0.5%*B5</f>
        <v>0</v>
      </c>
      <c r="D30" s="201"/>
      <c r="U30" s="6">
        <f t="shared" si="15"/>
        <v>24</v>
      </c>
      <c r="V30" s="9">
        <f t="shared" si="22"/>
        <v>500</v>
      </c>
      <c r="Y30" s="8">
        <f t="shared" si="0"/>
        <v>500</v>
      </c>
      <c r="Z30" s="30" t="str">
        <f t="shared" si="23"/>
        <v>NA</v>
      </c>
      <c r="AA30" s="28" t="str" cm="1">
        <f t="array" ref="AA30">IFERROR(_xlfn.XLOOKUP($B$4&amp;$B$11&amp;Z30,$A$69:$A$91&amp;$B$69:$B$91&amp;$C$69:$C$91,$D$69:$D$91),"")</f>
        <v/>
      </c>
      <c r="AB30" s="30" t="str">
        <f t="shared" si="8"/>
        <v/>
      </c>
      <c r="AC30" s="29" t="str">
        <f t="shared" si="24"/>
        <v/>
      </c>
      <c r="AD30" s="29">
        <f t="shared" si="25"/>
        <v>0</v>
      </c>
      <c r="AE30" s="30" t="str">
        <f t="shared" si="26"/>
        <v/>
      </c>
      <c r="AI30" s="6">
        <f t="shared" si="16"/>
        <v>24</v>
      </c>
      <c r="AJ30" s="9">
        <f t="shared" si="27"/>
        <v>500</v>
      </c>
      <c r="AM30" s="8">
        <f t="shared" si="1"/>
        <v>500</v>
      </c>
      <c r="AN30" s="32" t="str">
        <f t="shared" si="28"/>
        <v>NA</v>
      </c>
      <c r="AO30" s="33" t="str" cm="1">
        <f t="array" ref="AO30">IFERROR(_xlfn.XLOOKUP($B$4&amp;$B$11&amp;AN30,$A$69:$A$91&amp;$B$69:$B$91&amp;$C$69:$C$91,$D$69:$D$91),"")</f>
        <v/>
      </c>
      <c r="AP30" s="32" t="str">
        <f t="shared" si="9"/>
        <v/>
      </c>
      <c r="AQ30" s="37" t="str">
        <f t="shared" si="29"/>
        <v/>
      </c>
      <c r="AR30" s="37">
        <f t="shared" si="30"/>
        <v>0</v>
      </c>
      <c r="AS30" s="32" t="str">
        <f t="shared" si="31"/>
        <v/>
      </c>
      <c r="AT30" s="32"/>
      <c r="AU30" s="8"/>
      <c r="AV30" s="8"/>
      <c r="AW30" s="20">
        <f t="shared" si="10"/>
        <v>24</v>
      </c>
      <c r="AX30" s="22">
        <f t="shared" si="32"/>
        <v>0</v>
      </c>
      <c r="AY30" s="8"/>
      <c r="AZ30" s="8"/>
      <c r="BA30" s="22">
        <f t="shared" si="2"/>
        <v>0</v>
      </c>
      <c r="BB30" s="32" t="str">
        <f t="shared" si="33"/>
        <v>NA</v>
      </c>
      <c r="BC30" s="33" t="str" cm="1">
        <f t="array" ref="BC30">IFERROR(_xlfn.XLOOKUP($B$4&amp;$B$11&amp;BB30,$A$69:$A$91&amp;$B$69:$B$91&amp;$C$69:$C$91,$D$69:$D$91),"")</f>
        <v/>
      </c>
      <c r="BD30" s="37" t="str">
        <f t="shared" si="69"/>
        <v/>
      </c>
      <c r="BE30" s="37">
        <f t="shared" si="34"/>
        <v>0</v>
      </c>
      <c r="BF30" s="37">
        <f t="shared" si="35"/>
        <v>0</v>
      </c>
      <c r="BG30" s="32" t="str">
        <f t="shared" si="36"/>
        <v/>
      </c>
      <c r="BK30" s="20">
        <f t="shared" si="11"/>
        <v>24</v>
      </c>
      <c r="BL30" s="22">
        <f t="shared" si="37"/>
        <v>0</v>
      </c>
      <c r="BO30" s="22">
        <f t="shared" si="3"/>
        <v>0</v>
      </c>
      <c r="BP30" s="32" t="str">
        <f t="shared" si="38"/>
        <v>NA</v>
      </c>
      <c r="BQ30" s="33" t="str" cm="1">
        <f t="array" ref="BQ30">IFERROR(_xlfn.XLOOKUP($B$4&amp;$B$11&amp;BP30,$A$69:$A$91&amp;$B$69:$B$91&amp;$C$69:$C$91,$D$69:$D$91),"")</f>
        <v/>
      </c>
      <c r="BR30" s="37" t="str">
        <f t="shared" si="70"/>
        <v/>
      </c>
      <c r="BS30" s="37">
        <f t="shared" si="39"/>
        <v>0</v>
      </c>
      <c r="BT30" s="37">
        <f t="shared" si="40"/>
        <v>0</v>
      </c>
      <c r="BU30" s="32" t="str">
        <f t="shared" si="41"/>
        <v/>
      </c>
      <c r="BV30" s="32"/>
      <c r="BY30" s="6">
        <f t="shared" si="17"/>
        <v>24</v>
      </c>
      <c r="BZ30" s="9">
        <f t="shared" si="42"/>
        <v>500</v>
      </c>
      <c r="CA30" s="6">
        <f t="shared" si="43"/>
        <v>395</v>
      </c>
      <c r="CC30" s="8">
        <f t="shared" si="4"/>
        <v>895</v>
      </c>
      <c r="CD30" s="42" t="str">
        <f t="shared" si="44"/>
        <v>NA</v>
      </c>
      <c r="CE30" s="43" t="str" cm="1">
        <f t="array" ref="CE30">IFERROR(_xlfn.XLOOKUP($B$4&amp;$B$11&amp;CD30,$A$69:$A$91&amp;$B$69:$B$91&amp;$C$69:$C$91,$D$69:$D$91),"")</f>
        <v/>
      </c>
      <c r="CF30" s="42" t="str">
        <f t="shared" si="12"/>
        <v/>
      </c>
      <c r="CG30" s="44" t="str">
        <f t="shared" si="45"/>
        <v/>
      </c>
      <c r="CH30" s="44">
        <f t="shared" si="46"/>
        <v>395</v>
      </c>
      <c r="CI30" s="42" t="str">
        <f t="shared" si="47"/>
        <v/>
      </c>
      <c r="CJ30" s="42"/>
      <c r="CM30" s="6">
        <f t="shared" si="18"/>
        <v>24</v>
      </c>
      <c r="CN30" s="9">
        <f t="shared" si="48"/>
        <v>500</v>
      </c>
      <c r="CQ30" s="8">
        <f t="shared" si="5"/>
        <v>500</v>
      </c>
      <c r="CR30" s="42" t="str">
        <f t="shared" si="49"/>
        <v>NA</v>
      </c>
      <c r="CS30" s="43" t="str" cm="1">
        <f t="array" ref="CS30">IFERROR(_xlfn.XLOOKUP($B$4&amp;$B$11&amp;CR30,$A$69:$A$91&amp;$B$69:$B$91&amp;$C$69:$C$91,$D$69:$D$91),"")</f>
        <v/>
      </c>
      <c r="CT30" s="42" t="str">
        <f t="shared" si="13"/>
        <v/>
      </c>
      <c r="CU30" s="44" t="str">
        <f t="shared" si="50"/>
        <v/>
      </c>
      <c r="CV30" s="44">
        <f t="shared" si="51"/>
        <v>0</v>
      </c>
      <c r="CW30" s="42" t="str">
        <f t="shared" si="52"/>
        <v/>
      </c>
      <c r="DA30" s="6">
        <f t="shared" si="19"/>
        <v>24</v>
      </c>
      <c r="DB30" s="23">
        <f t="shared" si="53"/>
        <v>0</v>
      </c>
      <c r="DC30" s="6">
        <f t="shared" si="54"/>
        <v>395</v>
      </c>
      <c r="DE30" s="24">
        <f t="shared" si="6"/>
        <v>395</v>
      </c>
      <c r="DF30" s="42" t="str">
        <f t="shared" si="55"/>
        <v>NA</v>
      </c>
      <c r="DG30" s="43" t="str" cm="1">
        <f t="array" ref="DG30">IFERROR(_xlfn.XLOOKUP($B$4&amp;$B$11&amp;DF30,$A$69:$A$91&amp;$B$69:$B$91&amp;$C$69:$C$91,$D$69:$D$91),"")</f>
        <v/>
      </c>
      <c r="DH30" s="44" t="str">
        <f t="shared" si="71"/>
        <v/>
      </c>
      <c r="DI30" s="44">
        <f t="shared" si="56"/>
        <v>0</v>
      </c>
      <c r="DJ30" s="44">
        <f t="shared" si="57"/>
        <v>395</v>
      </c>
      <c r="DK30" s="42" t="str">
        <f t="shared" si="58"/>
        <v/>
      </c>
      <c r="DL30" s="42"/>
      <c r="DO30" s="6">
        <f t="shared" si="20"/>
        <v>24</v>
      </c>
      <c r="DP30" s="3">
        <f t="shared" si="59"/>
        <v>0</v>
      </c>
      <c r="DS30" s="24">
        <f t="shared" si="14"/>
        <v>0</v>
      </c>
      <c r="DT30" s="42" t="str">
        <f t="shared" si="60"/>
        <v>NA</v>
      </c>
      <c r="DU30" s="43" t="str" cm="1">
        <f t="array" ref="DU30">IFERROR(_xlfn.XLOOKUP($B$4&amp;$B$11&amp;DT30,$A$69:$A$91&amp;$B$69:$B$91&amp;$C$69:$C$91,$D$69:$D$91),"")</f>
        <v/>
      </c>
      <c r="DV30" s="44" t="str">
        <f t="shared" si="72"/>
        <v/>
      </c>
      <c r="DW30" s="44">
        <f t="shared" si="61"/>
        <v>0</v>
      </c>
      <c r="DX30" s="44">
        <f t="shared" si="62"/>
        <v>0</v>
      </c>
      <c r="DY30" s="42" t="str">
        <f t="shared" si="63"/>
        <v/>
      </c>
      <c r="DZ30" s="42"/>
      <c r="EC30" s="6">
        <f t="shared" si="21"/>
        <v>24</v>
      </c>
      <c r="ED30" s="47">
        <f t="shared" si="75"/>
        <v>531.91489361702122</v>
      </c>
      <c r="EE30" s="6">
        <f t="shared" si="74"/>
        <v>395</v>
      </c>
      <c r="EG30" s="8">
        <f t="shared" si="7"/>
        <v>926.91489361702122</v>
      </c>
      <c r="EH30" s="45" t="s">
        <v>62</v>
      </c>
      <c r="EI30" s="110">
        <f t="shared" si="76"/>
        <v>0</v>
      </c>
      <c r="EJ30" s="109">
        <f t="shared" si="73"/>
        <v>0</v>
      </c>
      <c r="EK30" s="109">
        <f t="shared" si="66"/>
        <v>0</v>
      </c>
      <c r="EL30" s="44">
        <f t="shared" si="67"/>
        <v>395</v>
      </c>
      <c r="EM30" s="42" t="str">
        <f t="shared" si="68"/>
        <v/>
      </c>
    </row>
    <row r="31" spans="1:143" ht="20.100000000000001" hidden="1" customHeight="1" x14ac:dyDescent="0.25">
      <c r="A31" s="165" t="s">
        <v>5</v>
      </c>
      <c r="B31" s="202">
        <f>350*1.1</f>
        <v>385.00000000000006</v>
      </c>
      <c r="C31" s="202">
        <v>0</v>
      </c>
      <c r="D31" s="203"/>
      <c r="U31" s="6">
        <f t="shared" si="15"/>
        <v>25</v>
      </c>
      <c r="V31" s="9">
        <f t="shared" si="22"/>
        <v>500</v>
      </c>
      <c r="Y31" s="8">
        <f t="shared" si="0"/>
        <v>500</v>
      </c>
      <c r="Z31" s="30" t="str">
        <f t="shared" si="23"/>
        <v>NA</v>
      </c>
      <c r="AA31" s="28" t="str" cm="1">
        <f t="array" ref="AA31">IFERROR(_xlfn.XLOOKUP($B$4&amp;$B$11&amp;Z31,$A$69:$A$91&amp;$B$69:$B$91&amp;$C$69:$C$91,$D$69:$D$91),"")</f>
        <v/>
      </c>
      <c r="AB31" s="30" t="str">
        <f t="shared" si="8"/>
        <v/>
      </c>
      <c r="AC31" s="29" t="str">
        <f t="shared" si="24"/>
        <v/>
      </c>
      <c r="AD31" s="29">
        <f t="shared" si="25"/>
        <v>0</v>
      </c>
      <c r="AE31" s="30" t="str">
        <f t="shared" si="26"/>
        <v/>
      </c>
      <c r="AI31" s="6">
        <f t="shared" si="16"/>
        <v>25</v>
      </c>
      <c r="AJ31" s="9">
        <f t="shared" si="27"/>
        <v>500</v>
      </c>
      <c r="AM31" s="8">
        <f t="shared" si="1"/>
        <v>500</v>
      </c>
      <c r="AN31" s="32" t="str">
        <f t="shared" si="28"/>
        <v>NA</v>
      </c>
      <c r="AO31" s="33" t="str" cm="1">
        <f t="array" ref="AO31">IFERROR(_xlfn.XLOOKUP($B$4&amp;$B$11&amp;AN31,$A$69:$A$91&amp;$B$69:$B$91&amp;$C$69:$C$91,$D$69:$D$91),"")</f>
        <v/>
      </c>
      <c r="AP31" s="32" t="str">
        <f t="shared" si="9"/>
        <v/>
      </c>
      <c r="AQ31" s="37" t="str">
        <f t="shared" si="29"/>
        <v/>
      </c>
      <c r="AR31" s="37">
        <f t="shared" si="30"/>
        <v>0</v>
      </c>
      <c r="AS31" s="32" t="str">
        <f t="shared" si="31"/>
        <v/>
      </c>
      <c r="AT31" s="32"/>
      <c r="AU31" s="8"/>
      <c r="AV31" s="8"/>
      <c r="AW31" s="20">
        <f t="shared" si="10"/>
        <v>25</v>
      </c>
      <c r="AX31" s="22">
        <f t="shared" si="32"/>
        <v>0</v>
      </c>
      <c r="AY31" s="8"/>
      <c r="AZ31" s="8"/>
      <c r="BA31" s="22">
        <f t="shared" si="2"/>
        <v>0</v>
      </c>
      <c r="BB31" s="32" t="str">
        <f t="shared" si="33"/>
        <v>NA</v>
      </c>
      <c r="BC31" s="33" t="str" cm="1">
        <f t="array" ref="BC31">IFERROR(_xlfn.XLOOKUP($B$4&amp;$B$11&amp;BB31,$A$69:$A$91&amp;$B$69:$B$91&amp;$C$69:$C$91,$D$69:$D$91),"")</f>
        <v/>
      </c>
      <c r="BD31" s="37" t="str">
        <f t="shared" si="69"/>
        <v/>
      </c>
      <c r="BE31" s="37">
        <f t="shared" si="34"/>
        <v>0</v>
      </c>
      <c r="BF31" s="37">
        <f t="shared" si="35"/>
        <v>0</v>
      </c>
      <c r="BG31" s="32" t="str">
        <f t="shared" si="36"/>
        <v/>
      </c>
      <c r="BK31" s="20">
        <f t="shared" si="11"/>
        <v>25</v>
      </c>
      <c r="BL31" s="22">
        <f t="shared" si="37"/>
        <v>0</v>
      </c>
      <c r="BO31" s="22">
        <f t="shared" si="3"/>
        <v>0</v>
      </c>
      <c r="BP31" s="32" t="str">
        <f t="shared" si="38"/>
        <v>NA</v>
      </c>
      <c r="BQ31" s="33" t="str" cm="1">
        <f t="array" ref="BQ31">IFERROR(_xlfn.XLOOKUP($B$4&amp;$B$11&amp;BP31,$A$69:$A$91&amp;$B$69:$B$91&amp;$C$69:$C$91,$D$69:$D$91),"")</f>
        <v/>
      </c>
      <c r="BR31" s="37" t="str">
        <f t="shared" si="70"/>
        <v/>
      </c>
      <c r="BS31" s="37">
        <f t="shared" si="39"/>
        <v>0</v>
      </c>
      <c r="BT31" s="37">
        <f t="shared" si="40"/>
        <v>0</v>
      </c>
      <c r="BU31" s="32" t="str">
        <f t="shared" si="41"/>
        <v/>
      </c>
      <c r="BV31" s="32"/>
      <c r="BY31" s="6">
        <f t="shared" si="17"/>
        <v>25</v>
      </c>
      <c r="BZ31" s="9">
        <f t="shared" si="42"/>
        <v>500</v>
      </c>
      <c r="CA31" s="6">
        <f t="shared" si="43"/>
        <v>0</v>
      </c>
      <c r="CC31" s="8">
        <f t="shared" si="4"/>
        <v>500</v>
      </c>
      <c r="CD31" s="42" t="str">
        <f t="shared" si="44"/>
        <v>NA</v>
      </c>
      <c r="CE31" s="43" t="str" cm="1">
        <f t="array" ref="CE31">IFERROR(_xlfn.XLOOKUP($B$4&amp;$B$11&amp;CD31,$A$69:$A$91&amp;$B$69:$B$91&amp;$C$69:$C$91,$D$69:$D$91),"")</f>
        <v/>
      </c>
      <c r="CF31" s="42" t="str">
        <f t="shared" si="12"/>
        <v/>
      </c>
      <c r="CG31" s="44" t="str">
        <f t="shared" si="45"/>
        <v/>
      </c>
      <c r="CH31" s="44">
        <f t="shared" si="46"/>
        <v>0</v>
      </c>
      <c r="CI31" s="42" t="str">
        <f t="shared" si="47"/>
        <v/>
      </c>
      <c r="CJ31" s="42"/>
      <c r="CM31" s="6">
        <f t="shared" si="18"/>
        <v>25</v>
      </c>
      <c r="CN31" s="9">
        <f t="shared" si="48"/>
        <v>500</v>
      </c>
      <c r="CQ31" s="8">
        <f t="shared" si="5"/>
        <v>500</v>
      </c>
      <c r="CR31" s="42" t="str">
        <f t="shared" si="49"/>
        <v>NA</v>
      </c>
      <c r="CS31" s="43" t="str" cm="1">
        <f t="array" ref="CS31">IFERROR(_xlfn.XLOOKUP($B$4&amp;$B$11&amp;CR31,$A$69:$A$91&amp;$B$69:$B$91&amp;$C$69:$C$91,$D$69:$D$91),"")</f>
        <v/>
      </c>
      <c r="CT31" s="42" t="str">
        <f t="shared" si="13"/>
        <v/>
      </c>
      <c r="CU31" s="44" t="str">
        <f t="shared" si="50"/>
        <v/>
      </c>
      <c r="CV31" s="44">
        <f t="shared" si="51"/>
        <v>0</v>
      </c>
      <c r="CW31" s="42" t="str">
        <f t="shared" si="52"/>
        <v/>
      </c>
      <c r="DA31" s="6">
        <f t="shared" si="19"/>
        <v>25</v>
      </c>
      <c r="DB31" s="23">
        <f t="shared" si="53"/>
        <v>0</v>
      </c>
      <c r="DC31" s="6">
        <f t="shared" si="54"/>
        <v>0</v>
      </c>
      <c r="DE31" s="24">
        <f t="shared" si="6"/>
        <v>0</v>
      </c>
      <c r="DF31" s="42" t="str">
        <f t="shared" si="55"/>
        <v>NA</v>
      </c>
      <c r="DG31" s="43" t="str" cm="1">
        <f t="array" ref="DG31">IFERROR(_xlfn.XLOOKUP($B$4&amp;$B$11&amp;DF31,$A$69:$A$91&amp;$B$69:$B$91&amp;$C$69:$C$91,$D$69:$D$91),"")</f>
        <v/>
      </c>
      <c r="DH31" s="44" t="str">
        <f t="shared" si="71"/>
        <v/>
      </c>
      <c r="DI31" s="44">
        <f t="shared" si="56"/>
        <v>0</v>
      </c>
      <c r="DJ31" s="44">
        <f t="shared" si="57"/>
        <v>0</v>
      </c>
      <c r="DK31" s="42" t="str">
        <f t="shared" si="58"/>
        <v/>
      </c>
      <c r="DL31" s="42"/>
      <c r="DO31" s="6">
        <f t="shared" si="20"/>
        <v>25</v>
      </c>
      <c r="DP31" s="3">
        <f t="shared" si="59"/>
        <v>0</v>
      </c>
      <c r="DS31" s="24">
        <f t="shared" si="14"/>
        <v>0</v>
      </c>
      <c r="DT31" s="42" t="str">
        <f t="shared" si="60"/>
        <v>NA</v>
      </c>
      <c r="DU31" s="43" t="str" cm="1">
        <f t="array" ref="DU31">IFERROR(_xlfn.XLOOKUP($B$4&amp;$B$11&amp;DT31,$A$69:$A$91&amp;$B$69:$B$91&amp;$C$69:$C$91,$D$69:$D$91),"")</f>
        <v/>
      </c>
      <c r="DV31" s="44" t="str">
        <f t="shared" si="72"/>
        <v/>
      </c>
      <c r="DW31" s="44">
        <f t="shared" si="61"/>
        <v>0</v>
      </c>
      <c r="DX31" s="44">
        <f t="shared" si="62"/>
        <v>0</v>
      </c>
      <c r="DY31" s="42" t="str">
        <f t="shared" si="63"/>
        <v/>
      </c>
      <c r="DZ31" s="42"/>
      <c r="EC31" s="6">
        <f t="shared" si="21"/>
        <v>25</v>
      </c>
      <c r="ED31" s="47">
        <f t="shared" si="75"/>
        <v>531.91489361702122</v>
      </c>
      <c r="EE31" s="6">
        <f t="shared" si="74"/>
        <v>0</v>
      </c>
      <c r="EG31" s="8">
        <f t="shared" si="7"/>
        <v>531.91489361702122</v>
      </c>
      <c r="EH31" s="45" t="s">
        <v>62</v>
      </c>
      <c r="EI31" s="110">
        <f t="shared" si="76"/>
        <v>0</v>
      </c>
      <c r="EJ31" s="109">
        <f t="shared" si="73"/>
        <v>0</v>
      </c>
      <c r="EK31" s="109">
        <f t="shared" si="66"/>
        <v>0</v>
      </c>
      <c r="EL31" s="44">
        <f t="shared" si="67"/>
        <v>0</v>
      </c>
      <c r="EM31" s="42" t="str">
        <f t="shared" si="68"/>
        <v/>
      </c>
    </row>
    <row r="32" spans="1:143" ht="20.100000000000001" hidden="1" customHeight="1" x14ac:dyDescent="0.25">
      <c r="A32" s="165" t="s">
        <v>6</v>
      </c>
      <c r="B32" s="202">
        <v>495</v>
      </c>
      <c r="C32" s="202">
        <v>2000</v>
      </c>
      <c r="D32" s="203"/>
      <c r="U32" s="6">
        <f t="shared" si="15"/>
        <v>26</v>
      </c>
      <c r="V32" s="9">
        <f t="shared" si="22"/>
        <v>500</v>
      </c>
      <c r="Y32" s="8">
        <f t="shared" si="0"/>
        <v>500</v>
      </c>
      <c r="Z32" s="30" t="str">
        <f t="shared" si="23"/>
        <v>NA</v>
      </c>
      <c r="AA32" s="28" t="str" cm="1">
        <f t="array" ref="AA32">IFERROR(_xlfn.XLOOKUP($B$4&amp;$B$11&amp;Z32,$A$69:$A$91&amp;$B$69:$B$91&amp;$C$69:$C$91,$D$69:$D$91),"")</f>
        <v/>
      </c>
      <c r="AB32" s="30" t="str">
        <f t="shared" si="8"/>
        <v/>
      </c>
      <c r="AC32" s="29" t="str">
        <f t="shared" si="24"/>
        <v/>
      </c>
      <c r="AD32" s="29">
        <f t="shared" si="25"/>
        <v>0</v>
      </c>
      <c r="AE32" s="30" t="str">
        <f t="shared" si="26"/>
        <v/>
      </c>
      <c r="AI32" s="6">
        <f t="shared" si="16"/>
        <v>26</v>
      </c>
      <c r="AJ32" s="9">
        <f t="shared" si="27"/>
        <v>500</v>
      </c>
      <c r="AM32" s="8">
        <f t="shared" si="1"/>
        <v>500</v>
      </c>
      <c r="AN32" s="32" t="str">
        <f t="shared" si="28"/>
        <v>NA</v>
      </c>
      <c r="AO32" s="33" t="str" cm="1">
        <f t="array" ref="AO32">IFERROR(_xlfn.XLOOKUP($B$4&amp;$B$11&amp;AN32,$A$69:$A$91&amp;$B$69:$B$91&amp;$C$69:$C$91,$D$69:$D$91),"")</f>
        <v/>
      </c>
      <c r="AP32" s="32" t="str">
        <f t="shared" si="9"/>
        <v/>
      </c>
      <c r="AQ32" s="37" t="str">
        <f t="shared" si="29"/>
        <v/>
      </c>
      <c r="AR32" s="37">
        <f t="shared" si="30"/>
        <v>0</v>
      </c>
      <c r="AS32" s="32" t="str">
        <f t="shared" si="31"/>
        <v/>
      </c>
      <c r="AT32" s="32"/>
      <c r="AU32" s="8"/>
      <c r="AV32" s="8"/>
      <c r="AW32" s="20">
        <f t="shared" si="10"/>
        <v>26</v>
      </c>
      <c r="AX32" s="22">
        <f t="shared" si="32"/>
        <v>0</v>
      </c>
      <c r="AY32" s="8"/>
      <c r="AZ32" s="8"/>
      <c r="BA32" s="22">
        <f t="shared" si="2"/>
        <v>0</v>
      </c>
      <c r="BB32" s="32" t="str">
        <f t="shared" si="33"/>
        <v>NA</v>
      </c>
      <c r="BC32" s="33" t="str" cm="1">
        <f t="array" ref="BC32">IFERROR(_xlfn.XLOOKUP($B$4&amp;$B$11&amp;BB32,$A$69:$A$91&amp;$B$69:$B$91&amp;$C$69:$C$91,$D$69:$D$91),"")</f>
        <v/>
      </c>
      <c r="BD32" s="37" t="str">
        <f t="shared" si="69"/>
        <v/>
      </c>
      <c r="BE32" s="37">
        <f t="shared" si="34"/>
        <v>0</v>
      </c>
      <c r="BF32" s="37">
        <f t="shared" si="35"/>
        <v>0</v>
      </c>
      <c r="BG32" s="32" t="str">
        <f t="shared" si="36"/>
        <v/>
      </c>
      <c r="BK32" s="20">
        <f t="shared" si="11"/>
        <v>26</v>
      </c>
      <c r="BL32" s="22">
        <f t="shared" si="37"/>
        <v>0</v>
      </c>
      <c r="BO32" s="22">
        <f t="shared" si="3"/>
        <v>0</v>
      </c>
      <c r="BP32" s="32" t="str">
        <f t="shared" si="38"/>
        <v>NA</v>
      </c>
      <c r="BQ32" s="33" t="str" cm="1">
        <f t="array" ref="BQ32">IFERROR(_xlfn.XLOOKUP($B$4&amp;$B$11&amp;BP32,$A$69:$A$91&amp;$B$69:$B$91&amp;$C$69:$C$91,$D$69:$D$91),"")</f>
        <v/>
      </c>
      <c r="BR32" s="37" t="str">
        <f t="shared" si="70"/>
        <v/>
      </c>
      <c r="BS32" s="37">
        <f t="shared" si="39"/>
        <v>0</v>
      </c>
      <c r="BT32" s="37">
        <f t="shared" si="40"/>
        <v>0</v>
      </c>
      <c r="BU32" s="32" t="str">
        <f t="shared" si="41"/>
        <v/>
      </c>
      <c r="BV32" s="32"/>
      <c r="BY32" s="6">
        <f t="shared" si="17"/>
        <v>26</v>
      </c>
      <c r="BZ32" s="9">
        <f t="shared" si="42"/>
        <v>500</v>
      </c>
      <c r="CA32" s="6">
        <f t="shared" si="43"/>
        <v>0</v>
      </c>
      <c r="CC32" s="8">
        <f t="shared" si="4"/>
        <v>500</v>
      </c>
      <c r="CD32" s="42" t="str">
        <f t="shared" si="44"/>
        <v>NA</v>
      </c>
      <c r="CE32" s="43" t="str" cm="1">
        <f t="array" ref="CE32">IFERROR(_xlfn.XLOOKUP($B$4&amp;$B$11&amp;CD32,$A$69:$A$91&amp;$B$69:$B$91&amp;$C$69:$C$91,$D$69:$D$91),"")</f>
        <v/>
      </c>
      <c r="CF32" s="42" t="str">
        <f t="shared" si="12"/>
        <v/>
      </c>
      <c r="CG32" s="44" t="str">
        <f t="shared" si="45"/>
        <v/>
      </c>
      <c r="CH32" s="44">
        <f t="shared" si="46"/>
        <v>0</v>
      </c>
      <c r="CI32" s="42" t="str">
        <f t="shared" si="47"/>
        <v/>
      </c>
      <c r="CJ32" s="42"/>
      <c r="CM32" s="6">
        <f t="shared" si="18"/>
        <v>26</v>
      </c>
      <c r="CN32" s="9">
        <f t="shared" si="48"/>
        <v>500</v>
      </c>
      <c r="CQ32" s="8">
        <f t="shared" si="5"/>
        <v>500</v>
      </c>
      <c r="CR32" s="42" t="str">
        <f t="shared" si="49"/>
        <v>NA</v>
      </c>
      <c r="CS32" s="43" t="str" cm="1">
        <f t="array" ref="CS32">IFERROR(_xlfn.XLOOKUP($B$4&amp;$B$11&amp;CR32,$A$69:$A$91&amp;$B$69:$B$91&amp;$C$69:$C$91,$D$69:$D$91),"")</f>
        <v/>
      </c>
      <c r="CT32" s="42" t="str">
        <f t="shared" si="13"/>
        <v/>
      </c>
      <c r="CU32" s="44" t="str">
        <f t="shared" si="50"/>
        <v/>
      </c>
      <c r="CV32" s="44">
        <f t="shared" si="51"/>
        <v>0</v>
      </c>
      <c r="CW32" s="42" t="str">
        <f t="shared" si="52"/>
        <v/>
      </c>
      <c r="DA32" s="6">
        <f t="shared" si="19"/>
        <v>26</v>
      </c>
      <c r="DB32" s="23">
        <f t="shared" si="53"/>
        <v>0</v>
      </c>
      <c r="DC32" s="6">
        <f t="shared" si="54"/>
        <v>0</v>
      </c>
      <c r="DE32" s="24">
        <f t="shared" si="6"/>
        <v>0</v>
      </c>
      <c r="DF32" s="42" t="str">
        <f t="shared" si="55"/>
        <v>NA</v>
      </c>
      <c r="DG32" s="43" t="str" cm="1">
        <f t="array" ref="DG32">IFERROR(_xlfn.XLOOKUP($B$4&amp;$B$11&amp;DF32,$A$69:$A$91&amp;$B$69:$B$91&amp;$C$69:$C$91,$D$69:$D$91),"")</f>
        <v/>
      </c>
      <c r="DH32" s="44" t="str">
        <f t="shared" si="71"/>
        <v/>
      </c>
      <c r="DI32" s="44">
        <f t="shared" si="56"/>
        <v>0</v>
      </c>
      <c r="DJ32" s="44">
        <f t="shared" si="57"/>
        <v>0</v>
      </c>
      <c r="DK32" s="42" t="str">
        <f t="shared" si="58"/>
        <v/>
      </c>
      <c r="DL32" s="42"/>
      <c r="DO32" s="6">
        <f t="shared" si="20"/>
        <v>26</v>
      </c>
      <c r="DP32" s="3">
        <f t="shared" si="59"/>
        <v>0</v>
      </c>
      <c r="DS32" s="24">
        <f t="shared" si="14"/>
        <v>0</v>
      </c>
      <c r="DT32" s="42" t="str">
        <f t="shared" si="60"/>
        <v>NA</v>
      </c>
      <c r="DU32" s="43" t="str" cm="1">
        <f t="array" ref="DU32">IFERROR(_xlfn.XLOOKUP($B$4&amp;$B$11&amp;DT32,$A$69:$A$91&amp;$B$69:$B$91&amp;$C$69:$C$91,$D$69:$D$91),"")</f>
        <v/>
      </c>
      <c r="DV32" s="44" t="str">
        <f t="shared" si="72"/>
        <v/>
      </c>
      <c r="DW32" s="44">
        <f t="shared" si="61"/>
        <v>0</v>
      </c>
      <c r="DX32" s="44">
        <f t="shared" si="62"/>
        <v>0</v>
      </c>
      <c r="DY32" s="42" t="str">
        <f t="shared" si="63"/>
        <v/>
      </c>
      <c r="DZ32" s="42"/>
      <c r="EC32" s="6">
        <f t="shared" si="21"/>
        <v>26</v>
      </c>
      <c r="ED32" s="47">
        <f t="shared" si="75"/>
        <v>531.91489361702122</v>
      </c>
      <c r="EE32" s="6">
        <f t="shared" si="74"/>
        <v>0</v>
      </c>
      <c r="EG32" s="8">
        <f t="shared" si="7"/>
        <v>531.91489361702122</v>
      </c>
      <c r="EH32" s="45" t="s">
        <v>62</v>
      </c>
      <c r="EI32" s="110">
        <f t="shared" si="76"/>
        <v>0</v>
      </c>
      <c r="EJ32" s="109">
        <f t="shared" si="73"/>
        <v>0</v>
      </c>
      <c r="EK32" s="109">
        <f t="shared" si="66"/>
        <v>0</v>
      </c>
      <c r="EL32" s="44">
        <f t="shared" si="67"/>
        <v>0</v>
      </c>
      <c r="EM32" s="42" t="str">
        <f t="shared" si="68"/>
        <v/>
      </c>
    </row>
    <row r="33" spans="1:143" ht="20.100000000000001" hidden="1" customHeight="1" x14ac:dyDescent="0.25">
      <c r="A33" s="165" t="s">
        <v>7</v>
      </c>
      <c r="B33" s="202">
        <v>495</v>
      </c>
      <c r="C33" s="202">
        <v>495</v>
      </c>
      <c r="D33" s="203"/>
      <c r="U33" s="6">
        <f t="shared" si="15"/>
        <v>27</v>
      </c>
      <c r="V33" s="9">
        <f t="shared" si="22"/>
        <v>500</v>
      </c>
      <c r="Y33" s="8">
        <f t="shared" si="0"/>
        <v>500</v>
      </c>
      <c r="Z33" s="30" t="str">
        <f t="shared" si="23"/>
        <v>NA</v>
      </c>
      <c r="AA33" s="28" t="str" cm="1">
        <f t="array" ref="AA33">IFERROR(_xlfn.XLOOKUP($B$4&amp;$B$11&amp;Z33,$A$69:$A$91&amp;$B$69:$B$91&amp;$C$69:$C$91,$D$69:$D$91),"")</f>
        <v/>
      </c>
      <c r="AB33" s="30" t="str">
        <f t="shared" si="8"/>
        <v/>
      </c>
      <c r="AC33" s="29" t="str">
        <f t="shared" si="24"/>
        <v/>
      </c>
      <c r="AD33" s="29">
        <f t="shared" si="25"/>
        <v>0</v>
      </c>
      <c r="AE33" s="30" t="str">
        <f t="shared" si="26"/>
        <v/>
      </c>
      <c r="AI33" s="6">
        <f t="shared" si="16"/>
        <v>27</v>
      </c>
      <c r="AJ33" s="9">
        <f t="shared" si="27"/>
        <v>500</v>
      </c>
      <c r="AM33" s="8">
        <f t="shared" si="1"/>
        <v>500</v>
      </c>
      <c r="AN33" s="32" t="str">
        <f t="shared" si="28"/>
        <v>NA</v>
      </c>
      <c r="AO33" s="33" t="str" cm="1">
        <f t="array" ref="AO33">IFERROR(_xlfn.XLOOKUP($B$4&amp;$B$11&amp;AN33,$A$69:$A$91&amp;$B$69:$B$91&amp;$C$69:$C$91,$D$69:$D$91),"")</f>
        <v/>
      </c>
      <c r="AP33" s="32" t="str">
        <f t="shared" si="9"/>
        <v/>
      </c>
      <c r="AQ33" s="37" t="str">
        <f t="shared" si="29"/>
        <v/>
      </c>
      <c r="AR33" s="37">
        <f t="shared" si="30"/>
        <v>0</v>
      </c>
      <c r="AS33" s="32" t="str">
        <f t="shared" si="31"/>
        <v/>
      </c>
      <c r="AT33" s="32"/>
      <c r="AU33" s="8"/>
      <c r="AV33" s="8"/>
      <c r="AW33" s="20">
        <f t="shared" si="10"/>
        <v>27</v>
      </c>
      <c r="AX33" s="22">
        <f t="shared" si="32"/>
        <v>0</v>
      </c>
      <c r="AY33" s="8"/>
      <c r="AZ33" s="8"/>
      <c r="BA33" s="22">
        <f t="shared" si="2"/>
        <v>0</v>
      </c>
      <c r="BB33" s="32" t="str">
        <f t="shared" si="33"/>
        <v>NA</v>
      </c>
      <c r="BC33" s="33" t="str" cm="1">
        <f t="array" ref="BC33">IFERROR(_xlfn.XLOOKUP($B$4&amp;$B$11&amp;BB33,$A$69:$A$91&amp;$B$69:$B$91&amp;$C$69:$C$91,$D$69:$D$91),"")</f>
        <v/>
      </c>
      <c r="BD33" s="37" t="str">
        <f t="shared" si="69"/>
        <v/>
      </c>
      <c r="BE33" s="37">
        <f t="shared" si="34"/>
        <v>0</v>
      </c>
      <c r="BF33" s="37">
        <f t="shared" si="35"/>
        <v>0</v>
      </c>
      <c r="BG33" s="32" t="str">
        <f t="shared" si="36"/>
        <v/>
      </c>
      <c r="BK33" s="20">
        <f t="shared" si="11"/>
        <v>27</v>
      </c>
      <c r="BL33" s="22">
        <f t="shared" si="37"/>
        <v>0</v>
      </c>
      <c r="BO33" s="22">
        <f t="shared" si="3"/>
        <v>0</v>
      </c>
      <c r="BP33" s="32" t="str">
        <f t="shared" si="38"/>
        <v>NA</v>
      </c>
      <c r="BQ33" s="33" t="str" cm="1">
        <f t="array" ref="BQ33">IFERROR(_xlfn.XLOOKUP($B$4&amp;$B$11&amp;BP33,$A$69:$A$91&amp;$B$69:$B$91&amp;$C$69:$C$91,$D$69:$D$91),"")</f>
        <v/>
      </c>
      <c r="BR33" s="37" t="str">
        <f t="shared" si="70"/>
        <v/>
      </c>
      <c r="BS33" s="37">
        <f t="shared" si="39"/>
        <v>0</v>
      </c>
      <c r="BT33" s="37">
        <f t="shared" si="40"/>
        <v>0</v>
      </c>
      <c r="BU33" s="32" t="str">
        <f t="shared" si="41"/>
        <v/>
      </c>
      <c r="BV33" s="32"/>
      <c r="BY33" s="6">
        <f t="shared" si="17"/>
        <v>27</v>
      </c>
      <c r="BZ33" s="9">
        <f t="shared" si="42"/>
        <v>500</v>
      </c>
      <c r="CA33" s="6">
        <f t="shared" si="43"/>
        <v>0</v>
      </c>
      <c r="CC33" s="8">
        <f t="shared" si="4"/>
        <v>500</v>
      </c>
      <c r="CD33" s="42" t="str">
        <f t="shared" si="44"/>
        <v>NA</v>
      </c>
      <c r="CE33" s="43" t="str" cm="1">
        <f t="array" ref="CE33">IFERROR(_xlfn.XLOOKUP($B$4&amp;$B$11&amp;CD33,$A$69:$A$91&amp;$B$69:$B$91&amp;$C$69:$C$91,$D$69:$D$91),"")</f>
        <v/>
      </c>
      <c r="CF33" s="42" t="str">
        <f t="shared" si="12"/>
        <v/>
      </c>
      <c r="CG33" s="44" t="str">
        <f t="shared" si="45"/>
        <v/>
      </c>
      <c r="CH33" s="44">
        <f t="shared" si="46"/>
        <v>0</v>
      </c>
      <c r="CI33" s="42" t="str">
        <f t="shared" si="47"/>
        <v/>
      </c>
      <c r="CJ33" s="42"/>
      <c r="CM33" s="6">
        <f t="shared" si="18"/>
        <v>27</v>
      </c>
      <c r="CN33" s="9">
        <f t="shared" si="48"/>
        <v>500</v>
      </c>
      <c r="CQ33" s="8">
        <f t="shared" si="5"/>
        <v>500</v>
      </c>
      <c r="CR33" s="42" t="str">
        <f t="shared" si="49"/>
        <v>NA</v>
      </c>
      <c r="CS33" s="43" t="str" cm="1">
        <f t="array" ref="CS33">IFERROR(_xlfn.XLOOKUP($B$4&amp;$B$11&amp;CR33,$A$69:$A$91&amp;$B$69:$B$91&amp;$C$69:$C$91,$D$69:$D$91),"")</f>
        <v/>
      </c>
      <c r="CT33" s="42" t="str">
        <f t="shared" si="13"/>
        <v/>
      </c>
      <c r="CU33" s="44" t="str">
        <f t="shared" si="50"/>
        <v/>
      </c>
      <c r="CV33" s="44">
        <f t="shared" si="51"/>
        <v>0</v>
      </c>
      <c r="CW33" s="42" t="str">
        <f t="shared" si="52"/>
        <v/>
      </c>
      <c r="DA33" s="6">
        <f t="shared" si="19"/>
        <v>27</v>
      </c>
      <c r="DB33" s="23">
        <f t="shared" si="53"/>
        <v>0</v>
      </c>
      <c r="DC33" s="6">
        <f t="shared" si="54"/>
        <v>0</v>
      </c>
      <c r="DE33" s="24">
        <f t="shared" si="6"/>
        <v>0</v>
      </c>
      <c r="DF33" s="42" t="str">
        <f t="shared" si="55"/>
        <v>NA</v>
      </c>
      <c r="DG33" s="43" t="str" cm="1">
        <f t="array" ref="DG33">IFERROR(_xlfn.XLOOKUP($B$4&amp;$B$11&amp;DF33,$A$69:$A$91&amp;$B$69:$B$91&amp;$C$69:$C$91,$D$69:$D$91),"")</f>
        <v/>
      </c>
      <c r="DH33" s="44" t="str">
        <f t="shared" si="71"/>
        <v/>
      </c>
      <c r="DI33" s="44">
        <f t="shared" si="56"/>
        <v>0</v>
      </c>
      <c r="DJ33" s="44">
        <f t="shared" si="57"/>
        <v>0</v>
      </c>
      <c r="DK33" s="42" t="str">
        <f t="shared" si="58"/>
        <v/>
      </c>
      <c r="DL33" s="42"/>
      <c r="DO33" s="6">
        <f t="shared" si="20"/>
        <v>27</v>
      </c>
      <c r="DP33" s="3">
        <f t="shared" si="59"/>
        <v>0</v>
      </c>
      <c r="DS33" s="24">
        <f t="shared" si="14"/>
        <v>0</v>
      </c>
      <c r="DT33" s="42" t="str">
        <f t="shared" si="60"/>
        <v>NA</v>
      </c>
      <c r="DU33" s="43" t="str" cm="1">
        <f t="array" ref="DU33">IFERROR(_xlfn.XLOOKUP($B$4&amp;$B$11&amp;DT33,$A$69:$A$91&amp;$B$69:$B$91&amp;$C$69:$C$91,$D$69:$D$91),"")</f>
        <v/>
      </c>
      <c r="DV33" s="44" t="str">
        <f t="shared" si="72"/>
        <v/>
      </c>
      <c r="DW33" s="44">
        <f t="shared" si="61"/>
        <v>0</v>
      </c>
      <c r="DX33" s="44">
        <f t="shared" si="62"/>
        <v>0</v>
      </c>
      <c r="DY33" s="42" t="str">
        <f t="shared" si="63"/>
        <v/>
      </c>
      <c r="DZ33" s="42"/>
      <c r="EC33" s="6">
        <f t="shared" si="21"/>
        <v>27</v>
      </c>
      <c r="ED33" s="47">
        <f t="shared" si="75"/>
        <v>531.91489361702122</v>
      </c>
      <c r="EE33" s="6">
        <f t="shared" si="74"/>
        <v>0</v>
      </c>
      <c r="EG33" s="8">
        <f t="shared" si="7"/>
        <v>531.91489361702122</v>
      </c>
      <c r="EH33" s="45" t="s">
        <v>62</v>
      </c>
      <c r="EI33" s="110">
        <f t="shared" si="76"/>
        <v>0</v>
      </c>
      <c r="EJ33" s="109">
        <f t="shared" si="73"/>
        <v>0</v>
      </c>
      <c r="EK33" s="109">
        <f t="shared" si="66"/>
        <v>0</v>
      </c>
      <c r="EL33" s="44">
        <f t="shared" si="67"/>
        <v>0</v>
      </c>
      <c r="EM33" s="42" t="str">
        <f t="shared" si="68"/>
        <v/>
      </c>
    </row>
    <row r="34" spans="1:143" ht="20.100000000000001" hidden="1" customHeight="1" x14ac:dyDescent="0.25">
      <c r="A34" s="165" t="s">
        <v>12</v>
      </c>
      <c r="B34" s="202">
        <v>0</v>
      </c>
      <c r="C34" s="202">
        <v>0</v>
      </c>
      <c r="D34" s="203"/>
      <c r="G34" s="148"/>
      <c r="U34" s="6">
        <f t="shared" si="15"/>
        <v>28</v>
      </c>
      <c r="V34" s="9">
        <f t="shared" si="22"/>
        <v>500</v>
      </c>
      <c r="Y34" s="8">
        <f t="shared" si="0"/>
        <v>500</v>
      </c>
      <c r="Z34" s="30" t="str">
        <f t="shared" si="23"/>
        <v>NA</v>
      </c>
      <c r="AA34" s="28" t="str" cm="1">
        <f t="array" ref="AA34">IFERROR(_xlfn.XLOOKUP($B$4&amp;$B$11&amp;Z34,$A$69:$A$91&amp;$B$69:$B$91&amp;$C$69:$C$91,$D$69:$D$91),"")</f>
        <v/>
      </c>
      <c r="AB34" s="30" t="str">
        <f t="shared" si="8"/>
        <v/>
      </c>
      <c r="AC34" s="29" t="str">
        <f t="shared" si="24"/>
        <v/>
      </c>
      <c r="AD34" s="29">
        <f t="shared" si="25"/>
        <v>0</v>
      </c>
      <c r="AE34" s="30" t="str">
        <f t="shared" si="26"/>
        <v/>
      </c>
      <c r="AI34" s="6">
        <f t="shared" si="16"/>
        <v>28</v>
      </c>
      <c r="AJ34" s="9">
        <f t="shared" si="27"/>
        <v>500</v>
      </c>
      <c r="AM34" s="8">
        <f t="shared" si="1"/>
        <v>500</v>
      </c>
      <c r="AN34" s="32" t="str">
        <f t="shared" si="28"/>
        <v>NA</v>
      </c>
      <c r="AO34" s="33" t="str" cm="1">
        <f t="array" ref="AO34">IFERROR(_xlfn.XLOOKUP($B$4&amp;$B$11&amp;AN34,$A$69:$A$91&amp;$B$69:$B$91&amp;$C$69:$C$91,$D$69:$D$91),"")</f>
        <v/>
      </c>
      <c r="AP34" s="32" t="str">
        <f t="shared" si="9"/>
        <v/>
      </c>
      <c r="AQ34" s="37" t="str">
        <f t="shared" si="29"/>
        <v/>
      </c>
      <c r="AR34" s="37">
        <f t="shared" si="30"/>
        <v>0</v>
      </c>
      <c r="AS34" s="32" t="str">
        <f t="shared" si="31"/>
        <v/>
      </c>
      <c r="AT34" s="32"/>
      <c r="AU34" s="8"/>
      <c r="AV34" s="8"/>
      <c r="AW34" s="20">
        <f t="shared" si="10"/>
        <v>28</v>
      </c>
      <c r="AX34" s="22">
        <f t="shared" si="32"/>
        <v>0</v>
      </c>
      <c r="AY34" s="8"/>
      <c r="AZ34" s="8"/>
      <c r="BA34" s="22">
        <f t="shared" si="2"/>
        <v>0</v>
      </c>
      <c r="BB34" s="32" t="str">
        <f t="shared" si="33"/>
        <v>NA</v>
      </c>
      <c r="BC34" s="33" t="str" cm="1">
        <f t="array" ref="BC34">IFERROR(_xlfn.XLOOKUP($B$4&amp;$B$11&amp;BB34,$A$69:$A$91&amp;$B$69:$B$91&amp;$C$69:$C$91,$D$69:$D$91),"")</f>
        <v/>
      </c>
      <c r="BD34" s="37" t="str">
        <f t="shared" si="69"/>
        <v/>
      </c>
      <c r="BE34" s="37">
        <f t="shared" si="34"/>
        <v>0</v>
      </c>
      <c r="BF34" s="37">
        <f t="shared" si="35"/>
        <v>0</v>
      </c>
      <c r="BG34" s="32" t="str">
        <f t="shared" si="36"/>
        <v/>
      </c>
      <c r="BK34" s="20">
        <f t="shared" si="11"/>
        <v>28</v>
      </c>
      <c r="BL34" s="22">
        <f t="shared" si="37"/>
        <v>0</v>
      </c>
      <c r="BO34" s="22">
        <f t="shared" si="3"/>
        <v>0</v>
      </c>
      <c r="BP34" s="32" t="str">
        <f t="shared" si="38"/>
        <v>NA</v>
      </c>
      <c r="BQ34" s="33" t="str" cm="1">
        <f t="array" ref="BQ34">IFERROR(_xlfn.XLOOKUP($B$4&amp;$B$11&amp;BP34,$A$69:$A$91&amp;$B$69:$B$91&amp;$C$69:$C$91,$D$69:$D$91),"")</f>
        <v/>
      </c>
      <c r="BR34" s="37" t="str">
        <f t="shared" si="70"/>
        <v/>
      </c>
      <c r="BS34" s="37">
        <f t="shared" si="39"/>
        <v>0</v>
      </c>
      <c r="BT34" s="37">
        <f t="shared" si="40"/>
        <v>0</v>
      </c>
      <c r="BU34" s="32" t="str">
        <f t="shared" si="41"/>
        <v/>
      </c>
      <c r="BV34" s="32"/>
      <c r="BY34" s="6">
        <f t="shared" si="17"/>
        <v>28</v>
      </c>
      <c r="BZ34" s="9">
        <f t="shared" si="42"/>
        <v>500</v>
      </c>
      <c r="CA34" s="6">
        <f t="shared" si="43"/>
        <v>0</v>
      </c>
      <c r="CC34" s="8">
        <f t="shared" si="4"/>
        <v>500</v>
      </c>
      <c r="CD34" s="42" t="str">
        <f t="shared" si="44"/>
        <v>NA</v>
      </c>
      <c r="CE34" s="43" t="str" cm="1">
        <f t="array" ref="CE34">IFERROR(_xlfn.XLOOKUP($B$4&amp;$B$11&amp;CD34,$A$69:$A$91&amp;$B$69:$B$91&amp;$C$69:$C$91,$D$69:$D$91),"")</f>
        <v/>
      </c>
      <c r="CF34" s="42" t="str">
        <f t="shared" si="12"/>
        <v/>
      </c>
      <c r="CG34" s="44" t="str">
        <f t="shared" si="45"/>
        <v/>
      </c>
      <c r="CH34" s="44">
        <f t="shared" si="46"/>
        <v>0</v>
      </c>
      <c r="CI34" s="42" t="str">
        <f t="shared" si="47"/>
        <v/>
      </c>
      <c r="CJ34" s="42"/>
      <c r="CM34" s="6">
        <f t="shared" si="18"/>
        <v>28</v>
      </c>
      <c r="CN34" s="9">
        <f t="shared" si="48"/>
        <v>500</v>
      </c>
      <c r="CQ34" s="8">
        <f t="shared" si="5"/>
        <v>500</v>
      </c>
      <c r="CR34" s="42" t="str">
        <f t="shared" si="49"/>
        <v>NA</v>
      </c>
      <c r="CS34" s="43" t="str" cm="1">
        <f t="array" ref="CS34">IFERROR(_xlfn.XLOOKUP($B$4&amp;$B$11&amp;CR34,$A$69:$A$91&amp;$B$69:$B$91&amp;$C$69:$C$91,$D$69:$D$91),"")</f>
        <v/>
      </c>
      <c r="CT34" s="42" t="str">
        <f t="shared" si="13"/>
        <v/>
      </c>
      <c r="CU34" s="44" t="str">
        <f t="shared" si="50"/>
        <v/>
      </c>
      <c r="CV34" s="44">
        <f t="shared" si="51"/>
        <v>0</v>
      </c>
      <c r="CW34" s="42" t="str">
        <f t="shared" si="52"/>
        <v/>
      </c>
      <c r="DA34" s="6">
        <f t="shared" si="19"/>
        <v>28</v>
      </c>
      <c r="DB34" s="23">
        <f t="shared" si="53"/>
        <v>0</v>
      </c>
      <c r="DC34" s="6">
        <f t="shared" si="54"/>
        <v>0</v>
      </c>
      <c r="DE34" s="24">
        <f t="shared" si="6"/>
        <v>0</v>
      </c>
      <c r="DF34" s="42" t="str">
        <f t="shared" si="55"/>
        <v>NA</v>
      </c>
      <c r="DG34" s="43" t="str" cm="1">
        <f t="array" ref="DG34">IFERROR(_xlfn.XLOOKUP($B$4&amp;$B$11&amp;DF34,$A$69:$A$91&amp;$B$69:$B$91&amp;$C$69:$C$91,$D$69:$D$91),"")</f>
        <v/>
      </c>
      <c r="DH34" s="44" t="str">
        <f t="shared" si="71"/>
        <v/>
      </c>
      <c r="DI34" s="44">
        <f t="shared" si="56"/>
        <v>0</v>
      </c>
      <c r="DJ34" s="44">
        <f t="shared" si="57"/>
        <v>0</v>
      </c>
      <c r="DK34" s="42" t="str">
        <f t="shared" si="58"/>
        <v/>
      </c>
      <c r="DL34" s="42"/>
      <c r="DO34" s="6">
        <f t="shared" si="20"/>
        <v>28</v>
      </c>
      <c r="DP34" s="3">
        <f t="shared" si="59"/>
        <v>0</v>
      </c>
      <c r="DS34" s="24">
        <f t="shared" si="14"/>
        <v>0</v>
      </c>
      <c r="DT34" s="42" t="str">
        <f t="shared" si="60"/>
        <v>NA</v>
      </c>
      <c r="DU34" s="43" t="str" cm="1">
        <f t="array" ref="DU34">IFERROR(_xlfn.XLOOKUP($B$4&amp;$B$11&amp;DT34,$A$69:$A$91&amp;$B$69:$B$91&amp;$C$69:$C$91,$D$69:$D$91),"")</f>
        <v/>
      </c>
      <c r="DV34" s="44" t="str">
        <f t="shared" si="72"/>
        <v/>
      </c>
      <c r="DW34" s="44">
        <f t="shared" si="61"/>
        <v>0</v>
      </c>
      <c r="DX34" s="44">
        <f t="shared" si="62"/>
        <v>0</v>
      </c>
      <c r="DY34" s="42" t="str">
        <f t="shared" si="63"/>
        <v/>
      </c>
      <c r="DZ34" s="42"/>
      <c r="EC34" s="6">
        <f t="shared" si="21"/>
        <v>28</v>
      </c>
      <c r="ED34" s="47">
        <f t="shared" si="75"/>
        <v>531.91489361702122</v>
      </c>
      <c r="EE34" s="6">
        <f t="shared" si="74"/>
        <v>0</v>
      </c>
      <c r="EG34" s="8">
        <f t="shared" si="7"/>
        <v>531.91489361702122</v>
      </c>
      <c r="EH34" s="45" t="s">
        <v>62</v>
      </c>
      <c r="EI34" s="110">
        <f t="shared" si="76"/>
        <v>0</v>
      </c>
      <c r="EJ34" s="109">
        <f t="shared" si="73"/>
        <v>0</v>
      </c>
      <c r="EK34" s="109">
        <f t="shared" si="66"/>
        <v>0</v>
      </c>
      <c r="EL34" s="44">
        <f t="shared" si="67"/>
        <v>0</v>
      </c>
      <c r="EM34" s="42" t="str">
        <f t="shared" si="68"/>
        <v/>
      </c>
    </row>
    <row r="35" spans="1:143" ht="20.100000000000001" hidden="1" customHeight="1" x14ac:dyDescent="0.25">
      <c r="A35" s="162" t="s">
        <v>10</v>
      </c>
      <c r="B35" s="182"/>
      <c r="C35" s="182"/>
      <c r="D35" s="183"/>
      <c r="G35" s="148"/>
      <c r="U35" s="6">
        <f t="shared" si="15"/>
        <v>29</v>
      </c>
      <c r="V35" s="9">
        <f t="shared" si="22"/>
        <v>500</v>
      </c>
      <c r="Y35" s="8">
        <f t="shared" si="0"/>
        <v>500</v>
      </c>
      <c r="Z35" s="30" t="str">
        <f t="shared" si="23"/>
        <v>NA</v>
      </c>
      <c r="AA35" s="28" t="str" cm="1">
        <f t="array" ref="AA35">IFERROR(_xlfn.XLOOKUP($B$4&amp;$B$11&amp;Z35,$A$69:$A$91&amp;$B$69:$B$91&amp;$C$69:$C$91,$D$69:$D$91),"")</f>
        <v/>
      </c>
      <c r="AB35" s="30" t="str">
        <f t="shared" si="8"/>
        <v/>
      </c>
      <c r="AC35" s="29" t="str">
        <f t="shared" si="24"/>
        <v/>
      </c>
      <c r="AD35" s="29">
        <f t="shared" si="25"/>
        <v>0</v>
      </c>
      <c r="AE35" s="30" t="str">
        <f t="shared" si="26"/>
        <v/>
      </c>
      <c r="AI35" s="6">
        <f t="shared" si="16"/>
        <v>29</v>
      </c>
      <c r="AJ35" s="9">
        <f t="shared" si="27"/>
        <v>500</v>
      </c>
      <c r="AM35" s="8">
        <f t="shared" si="1"/>
        <v>500</v>
      </c>
      <c r="AN35" s="32" t="str">
        <f t="shared" si="28"/>
        <v>NA</v>
      </c>
      <c r="AO35" s="33" t="str" cm="1">
        <f t="array" ref="AO35">IFERROR(_xlfn.XLOOKUP($B$4&amp;$B$11&amp;AN35,$A$69:$A$91&amp;$B$69:$B$91&amp;$C$69:$C$91,$D$69:$D$91),"")</f>
        <v/>
      </c>
      <c r="AP35" s="32" t="str">
        <f t="shared" si="9"/>
        <v/>
      </c>
      <c r="AQ35" s="37" t="str">
        <f t="shared" si="29"/>
        <v/>
      </c>
      <c r="AR35" s="37">
        <f t="shared" si="30"/>
        <v>0</v>
      </c>
      <c r="AS35" s="32" t="str">
        <f t="shared" si="31"/>
        <v/>
      </c>
      <c r="AT35" s="32"/>
      <c r="AU35" s="8"/>
      <c r="AV35" s="8"/>
      <c r="AW35" s="20">
        <f t="shared" si="10"/>
        <v>29</v>
      </c>
      <c r="AX35" s="22">
        <f t="shared" si="32"/>
        <v>0</v>
      </c>
      <c r="AY35" s="8"/>
      <c r="AZ35" s="8"/>
      <c r="BA35" s="22">
        <f t="shared" si="2"/>
        <v>0</v>
      </c>
      <c r="BB35" s="32" t="str">
        <f t="shared" si="33"/>
        <v>NA</v>
      </c>
      <c r="BC35" s="33" t="str" cm="1">
        <f t="array" ref="BC35">IFERROR(_xlfn.XLOOKUP($B$4&amp;$B$11&amp;BB35,$A$69:$A$91&amp;$B$69:$B$91&amp;$C$69:$C$91,$D$69:$D$91),"")</f>
        <v/>
      </c>
      <c r="BD35" s="37" t="str">
        <f t="shared" si="69"/>
        <v/>
      </c>
      <c r="BE35" s="37">
        <f t="shared" si="34"/>
        <v>0</v>
      </c>
      <c r="BF35" s="37">
        <f t="shared" si="35"/>
        <v>0</v>
      </c>
      <c r="BG35" s="32" t="str">
        <f t="shared" si="36"/>
        <v/>
      </c>
      <c r="BK35" s="20">
        <f t="shared" si="11"/>
        <v>29</v>
      </c>
      <c r="BL35" s="22">
        <f t="shared" si="37"/>
        <v>0</v>
      </c>
      <c r="BO35" s="22">
        <f t="shared" si="3"/>
        <v>0</v>
      </c>
      <c r="BP35" s="32" t="str">
        <f t="shared" si="38"/>
        <v>NA</v>
      </c>
      <c r="BQ35" s="33" t="str" cm="1">
        <f t="array" ref="BQ35">IFERROR(_xlfn.XLOOKUP($B$4&amp;$B$11&amp;BP35,$A$69:$A$91&amp;$B$69:$B$91&amp;$C$69:$C$91,$D$69:$D$91),"")</f>
        <v/>
      </c>
      <c r="BR35" s="37" t="str">
        <f t="shared" si="70"/>
        <v/>
      </c>
      <c r="BS35" s="37">
        <f t="shared" si="39"/>
        <v>0</v>
      </c>
      <c r="BT35" s="37">
        <f t="shared" si="40"/>
        <v>0</v>
      </c>
      <c r="BU35" s="32" t="str">
        <f t="shared" si="41"/>
        <v/>
      </c>
      <c r="BV35" s="32"/>
      <c r="BY35" s="6">
        <f t="shared" si="17"/>
        <v>29</v>
      </c>
      <c r="BZ35" s="9">
        <f t="shared" si="42"/>
        <v>500</v>
      </c>
      <c r="CA35" s="6">
        <f t="shared" si="43"/>
        <v>0</v>
      </c>
      <c r="CC35" s="8">
        <f t="shared" si="4"/>
        <v>500</v>
      </c>
      <c r="CD35" s="42" t="str">
        <f t="shared" si="44"/>
        <v>NA</v>
      </c>
      <c r="CE35" s="43" t="str" cm="1">
        <f t="array" ref="CE35">IFERROR(_xlfn.XLOOKUP($B$4&amp;$B$11&amp;CD35,$A$69:$A$91&amp;$B$69:$B$91&amp;$C$69:$C$91,$D$69:$D$91),"")</f>
        <v/>
      </c>
      <c r="CF35" s="42" t="str">
        <f t="shared" si="12"/>
        <v/>
      </c>
      <c r="CG35" s="44" t="str">
        <f t="shared" si="45"/>
        <v/>
      </c>
      <c r="CH35" s="44">
        <f t="shared" si="46"/>
        <v>0</v>
      </c>
      <c r="CI35" s="42" t="str">
        <f t="shared" si="47"/>
        <v/>
      </c>
      <c r="CJ35" s="42"/>
      <c r="CM35" s="6">
        <f t="shared" si="18"/>
        <v>29</v>
      </c>
      <c r="CN35" s="9">
        <f t="shared" si="48"/>
        <v>500</v>
      </c>
      <c r="CQ35" s="8">
        <f t="shared" si="5"/>
        <v>500</v>
      </c>
      <c r="CR35" s="42" t="str">
        <f t="shared" si="49"/>
        <v>NA</v>
      </c>
      <c r="CS35" s="43" t="str" cm="1">
        <f t="array" ref="CS35">IFERROR(_xlfn.XLOOKUP($B$4&amp;$B$11&amp;CR35,$A$69:$A$91&amp;$B$69:$B$91&amp;$C$69:$C$91,$D$69:$D$91),"")</f>
        <v/>
      </c>
      <c r="CT35" s="42" t="str">
        <f t="shared" si="13"/>
        <v/>
      </c>
      <c r="CU35" s="44" t="str">
        <f t="shared" si="50"/>
        <v/>
      </c>
      <c r="CV35" s="44">
        <f t="shared" si="51"/>
        <v>0</v>
      </c>
      <c r="CW35" s="42" t="str">
        <f t="shared" si="52"/>
        <v/>
      </c>
      <c r="DA35" s="6">
        <f t="shared" si="19"/>
        <v>29</v>
      </c>
      <c r="DB35" s="23">
        <f t="shared" si="53"/>
        <v>0</v>
      </c>
      <c r="DC35" s="6">
        <f t="shared" si="54"/>
        <v>0</v>
      </c>
      <c r="DE35" s="24">
        <f t="shared" si="6"/>
        <v>0</v>
      </c>
      <c r="DF35" s="42" t="str">
        <f t="shared" si="55"/>
        <v>NA</v>
      </c>
      <c r="DG35" s="43" t="str" cm="1">
        <f t="array" ref="DG35">IFERROR(_xlfn.XLOOKUP($B$4&amp;$B$11&amp;DF35,$A$69:$A$91&amp;$B$69:$B$91&amp;$C$69:$C$91,$D$69:$D$91),"")</f>
        <v/>
      </c>
      <c r="DH35" s="44" t="str">
        <f t="shared" si="71"/>
        <v/>
      </c>
      <c r="DI35" s="44">
        <f t="shared" si="56"/>
        <v>0</v>
      </c>
      <c r="DJ35" s="44">
        <f t="shared" si="57"/>
        <v>0</v>
      </c>
      <c r="DK35" s="42" t="str">
        <f t="shared" si="58"/>
        <v/>
      </c>
      <c r="DL35" s="42"/>
      <c r="DO35" s="6">
        <f t="shared" si="20"/>
        <v>29</v>
      </c>
      <c r="DP35" s="3">
        <f t="shared" si="59"/>
        <v>0</v>
      </c>
      <c r="DS35" s="24">
        <f t="shared" si="14"/>
        <v>0</v>
      </c>
      <c r="DT35" s="42" t="str">
        <f t="shared" si="60"/>
        <v>NA</v>
      </c>
      <c r="DU35" s="43" t="str" cm="1">
        <f t="array" ref="DU35">IFERROR(_xlfn.XLOOKUP($B$4&amp;$B$11&amp;DT35,$A$69:$A$91&amp;$B$69:$B$91&amp;$C$69:$C$91,$D$69:$D$91),"")</f>
        <v/>
      </c>
      <c r="DV35" s="44" t="str">
        <f t="shared" si="72"/>
        <v/>
      </c>
      <c r="DW35" s="44">
        <f t="shared" si="61"/>
        <v>0</v>
      </c>
      <c r="DX35" s="44">
        <f t="shared" si="62"/>
        <v>0</v>
      </c>
      <c r="DY35" s="42" t="str">
        <f t="shared" si="63"/>
        <v/>
      </c>
      <c r="DZ35" s="42"/>
      <c r="EC35" s="6">
        <f t="shared" si="21"/>
        <v>29</v>
      </c>
      <c r="ED35" s="47">
        <f t="shared" si="75"/>
        <v>531.91489361702122</v>
      </c>
      <c r="EE35" s="6">
        <f t="shared" si="74"/>
        <v>0</v>
      </c>
      <c r="EG35" s="8">
        <f t="shared" si="7"/>
        <v>531.91489361702122</v>
      </c>
      <c r="EH35" s="45" t="s">
        <v>62</v>
      </c>
      <c r="EI35" s="110">
        <f t="shared" si="76"/>
        <v>0</v>
      </c>
      <c r="EJ35" s="109">
        <f t="shared" si="73"/>
        <v>0</v>
      </c>
      <c r="EK35" s="109">
        <f t="shared" si="66"/>
        <v>0</v>
      </c>
      <c r="EL35" s="44">
        <f t="shared" si="67"/>
        <v>0</v>
      </c>
      <c r="EM35" s="42" t="str">
        <f t="shared" si="68"/>
        <v/>
      </c>
    </row>
    <row r="36" spans="1:143" ht="20.100000000000001" hidden="1" customHeight="1" x14ac:dyDescent="0.25">
      <c r="A36" s="163" t="s">
        <v>8</v>
      </c>
      <c r="B36" s="184" t="s">
        <v>3</v>
      </c>
      <c r="C36" s="184" t="s">
        <v>4</v>
      </c>
      <c r="D36" s="185" t="s">
        <v>34</v>
      </c>
      <c r="G36" s="148"/>
      <c r="U36" s="6">
        <f t="shared" si="15"/>
        <v>30</v>
      </c>
      <c r="V36" s="9">
        <f t="shared" si="22"/>
        <v>500</v>
      </c>
      <c r="Y36" s="8">
        <f t="shared" si="0"/>
        <v>500</v>
      </c>
      <c r="Z36" s="30" t="str">
        <f t="shared" si="23"/>
        <v>NA</v>
      </c>
      <c r="AA36" s="28" t="str" cm="1">
        <f t="array" ref="AA36">IFERROR(_xlfn.XLOOKUP($B$4&amp;$B$11&amp;Z36,$A$69:$A$91&amp;$B$69:$B$91&amp;$C$69:$C$91,$D$69:$D$91),"")</f>
        <v/>
      </c>
      <c r="AB36" s="30" t="str">
        <f t="shared" si="8"/>
        <v/>
      </c>
      <c r="AC36" s="29" t="str">
        <f t="shared" si="24"/>
        <v/>
      </c>
      <c r="AD36" s="29">
        <f t="shared" si="25"/>
        <v>0</v>
      </c>
      <c r="AE36" s="30" t="str">
        <f t="shared" si="26"/>
        <v/>
      </c>
      <c r="AI36" s="6">
        <f t="shared" si="16"/>
        <v>30</v>
      </c>
      <c r="AJ36" s="9">
        <f t="shared" si="27"/>
        <v>500</v>
      </c>
      <c r="AM36" s="8">
        <f t="shared" si="1"/>
        <v>500</v>
      </c>
      <c r="AN36" s="32" t="str">
        <f t="shared" si="28"/>
        <v>NA</v>
      </c>
      <c r="AO36" s="33" t="str" cm="1">
        <f t="array" ref="AO36">IFERROR(_xlfn.XLOOKUP($B$4&amp;$B$11&amp;AN36,$A$69:$A$91&amp;$B$69:$B$91&amp;$C$69:$C$91,$D$69:$D$91),"")</f>
        <v/>
      </c>
      <c r="AP36" s="32" t="str">
        <f t="shared" si="9"/>
        <v/>
      </c>
      <c r="AQ36" s="37" t="str">
        <f t="shared" si="29"/>
        <v/>
      </c>
      <c r="AR36" s="37">
        <f t="shared" si="30"/>
        <v>0</v>
      </c>
      <c r="AS36" s="32" t="str">
        <f t="shared" si="31"/>
        <v/>
      </c>
      <c r="AT36" s="32"/>
      <c r="AU36" s="8"/>
      <c r="AV36" s="8"/>
      <c r="AW36" s="20">
        <f t="shared" si="10"/>
        <v>30</v>
      </c>
      <c r="AX36" s="22">
        <f t="shared" si="32"/>
        <v>0</v>
      </c>
      <c r="AY36" s="8"/>
      <c r="AZ36" s="8"/>
      <c r="BA36" s="22">
        <f t="shared" si="2"/>
        <v>0</v>
      </c>
      <c r="BB36" s="32" t="str">
        <f t="shared" si="33"/>
        <v>NA</v>
      </c>
      <c r="BC36" s="33" t="str" cm="1">
        <f t="array" ref="BC36">IFERROR(_xlfn.XLOOKUP($B$4&amp;$B$11&amp;BB36,$A$69:$A$91&amp;$B$69:$B$91&amp;$C$69:$C$91,$D$69:$D$91),"")</f>
        <v/>
      </c>
      <c r="BD36" s="37" t="str">
        <f t="shared" si="69"/>
        <v/>
      </c>
      <c r="BE36" s="37">
        <f t="shared" si="34"/>
        <v>0</v>
      </c>
      <c r="BF36" s="37">
        <f t="shared" si="35"/>
        <v>0</v>
      </c>
      <c r="BG36" s="32" t="str">
        <f t="shared" si="36"/>
        <v/>
      </c>
      <c r="BK36" s="20">
        <f t="shared" si="11"/>
        <v>30</v>
      </c>
      <c r="BL36" s="22">
        <f t="shared" si="37"/>
        <v>0</v>
      </c>
      <c r="BO36" s="22">
        <f t="shared" si="3"/>
        <v>0</v>
      </c>
      <c r="BP36" s="32" t="str">
        <f t="shared" si="38"/>
        <v>NA</v>
      </c>
      <c r="BQ36" s="33" t="str" cm="1">
        <f t="array" ref="BQ36">IFERROR(_xlfn.XLOOKUP($B$4&amp;$B$11&amp;BP36,$A$69:$A$91&amp;$B$69:$B$91&amp;$C$69:$C$91,$D$69:$D$91),"")</f>
        <v/>
      </c>
      <c r="BR36" s="37" t="str">
        <f t="shared" si="70"/>
        <v/>
      </c>
      <c r="BS36" s="37">
        <f t="shared" si="39"/>
        <v>0</v>
      </c>
      <c r="BT36" s="37">
        <f t="shared" si="40"/>
        <v>0</v>
      </c>
      <c r="BU36" s="32" t="str">
        <f t="shared" si="41"/>
        <v/>
      </c>
      <c r="BV36" s="32"/>
      <c r="BY36" s="6">
        <f t="shared" si="17"/>
        <v>30</v>
      </c>
      <c r="BZ36" s="9">
        <f t="shared" si="42"/>
        <v>500</v>
      </c>
      <c r="CA36" s="6">
        <f t="shared" si="43"/>
        <v>0</v>
      </c>
      <c r="CC36" s="8">
        <f t="shared" si="4"/>
        <v>500</v>
      </c>
      <c r="CD36" s="42" t="str">
        <f t="shared" si="44"/>
        <v>NA</v>
      </c>
      <c r="CE36" s="43" t="str" cm="1">
        <f t="array" ref="CE36">IFERROR(_xlfn.XLOOKUP($B$4&amp;$B$11&amp;CD36,$A$69:$A$91&amp;$B$69:$B$91&amp;$C$69:$C$91,$D$69:$D$91),"")</f>
        <v/>
      </c>
      <c r="CF36" s="42" t="str">
        <f t="shared" si="12"/>
        <v/>
      </c>
      <c r="CG36" s="44" t="str">
        <f t="shared" si="45"/>
        <v/>
      </c>
      <c r="CH36" s="44">
        <f t="shared" si="46"/>
        <v>0</v>
      </c>
      <c r="CI36" s="42" t="str">
        <f t="shared" si="47"/>
        <v/>
      </c>
      <c r="CJ36" s="42"/>
      <c r="CM36" s="6">
        <f t="shared" si="18"/>
        <v>30</v>
      </c>
      <c r="CN36" s="9">
        <f t="shared" si="48"/>
        <v>500</v>
      </c>
      <c r="CQ36" s="8">
        <f t="shared" si="5"/>
        <v>500</v>
      </c>
      <c r="CR36" s="42" t="str">
        <f t="shared" si="49"/>
        <v>NA</v>
      </c>
      <c r="CS36" s="43" t="str" cm="1">
        <f t="array" ref="CS36">IFERROR(_xlfn.XLOOKUP($B$4&amp;$B$11&amp;CR36,$A$69:$A$91&amp;$B$69:$B$91&amp;$C$69:$C$91,$D$69:$D$91),"")</f>
        <v/>
      </c>
      <c r="CT36" s="42" t="str">
        <f t="shared" si="13"/>
        <v/>
      </c>
      <c r="CU36" s="44" t="str">
        <f t="shared" si="50"/>
        <v/>
      </c>
      <c r="CV36" s="44">
        <f t="shared" si="51"/>
        <v>0</v>
      </c>
      <c r="CW36" s="42" t="str">
        <f t="shared" si="52"/>
        <v/>
      </c>
      <c r="DA36" s="6">
        <f t="shared" si="19"/>
        <v>30</v>
      </c>
      <c r="DB36" s="23">
        <f t="shared" si="53"/>
        <v>0</v>
      </c>
      <c r="DC36" s="6">
        <f t="shared" si="54"/>
        <v>0</v>
      </c>
      <c r="DE36" s="24">
        <f t="shared" si="6"/>
        <v>0</v>
      </c>
      <c r="DF36" s="42" t="str">
        <f t="shared" si="55"/>
        <v>NA</v>
      </c>
      <c r="DG36" s="43" t="str" cm="1">
        <f t="array" ref="DG36">IFERROR(_xlfn.XLOOKUP($B$4&amp;$B$11&amp;DF36,$A$69:$A$91&amp;$B$69:$B$91&amp;$C$69:$C$91,$D$69:$D$91),"")</f>
        <v/>
      </c>
      <c r="DH36" s="44" t="str">
        <f t="shared" si="71"/>
        <v/>
      </c>
      <c r="DI36" s="44">
        <f t="shared" si="56"/>
        <v>0</v>
      </c>
      <c r="DJ36" s="44">
        <f t="shared" si="57"/>
        <v>0</v>
      </c>
      <c r="DK36" s="42" t="str">
        <f t="shared" si="58"/>
        <v/>
      </c>
      <c r="DL36" s="42"/>
      <c r="DO36" s="6">
        <f t="shared" si="20"/>
        <v>30</v>
      </c>
      <c r="DP36" s="3">
        <f t="shared" si="59"/>
        <v>0</v>
      </c>
      <c r="DS36" s="24">
        <f t="shared" si="14"/>
        <v>0</v>
      </c>
      <c r="DT36" s="42" t="str">
        <f t="shared" si="60"/>
        <v>NA</v>
      </c>
      <c r="DU36" s="43" t="str" cm="1">
        <f t="array" ref="DU36">IFERROR(_xlfn.XLOOKUP($B$4&amp;$B$11&amp;DT36,$A$69:$A$91&amp;$B$69:$B$91&amp;$C$69:$C$91,$D$69:$D$91),"")</f>
        <v/>
      </c>
      <c r="DV36" s="44" t="str">
        <f t="shared" si="72"/>
        <v/>
      </c>
      <c r="DW36" s="44">
        <f t="shared" si="61"/>
        <v>0</v>
      </c>
      <c r="DX36" s="44">
        <f t="shared" si="62"/>
        <v>0</v>
      </c>
      <c r="DY36" s="42" t="str">
        <f t="shared" si="63"/>
        <v/>
      </c>
      <c r="DZ36" s="42"/>
      <c r="EC36" s="6">
        <f t="shared" si="21"/>
        <v>30</v>
      </c>
      <c r="ED36" s="47">
        <f t="shared" si="75"/>
        <v>531.91489361702122</v>
      </c>
      <c r="EE36" s="6">
        <f t="shared" si="74"/>
        <v>0</v>
      </c>
      <c r="EG36" s="8">
        <f t="shared" si="7"/>
        <v>531.91489361702122</v>
      </c>
      <c r="EH36" s="45" t="s">
        <v>62</v>
      </c>
      <c r="EI36" s="110">
        <f t="shared" si="76"/>
        <v>0</v>
      </c>
      <c r="EJ36" s="109">
        <f t="shared" si="73"/>
        <v>0</v>
      </c>
      <c r="EK36" s="109">
        <f t="shared" si="66"/>
        <v>0</v>
      </c>
      <c r="EL36" s="44">
        <f t="shared" si="67"/>
        <v>0</v>
      </c>
      <c r="EM36" s="42" t="str">
        <f t="shared" si="68"/>
        <v/>
      </c>
    </row>
    <row r="37" spans="1:143" ht="20.100000000000001" hidden="1" customHeight="1" x14ac:dyDescent="0.25">
      <c r="A37" s="164" t="s">
        <v>1</v>
      </c>
      <c r="B37" s="200">
        <v>0</v>
      </c>
      <c r="C37" s="200">
        <f>0.5%*B5</f>
        <v>0</v>
      </c>
      <c r="D37" s="201">
        <f>B5*1%</f>
        <v>0</v>
      </c>
      <c r="U37" s="6">
        <f t="shared" si="15"/>
        <v>31</v>
      </c>
      <c r="V37" s="9">
        <f t="shared" si="22"/>
        <v>500</v>
      </c>
      <c r="Y37" s="8">
        <f t="shared" si="0"/>
        <v>500</v>
      </c>
      <c r="Z37" s="30" t="str">
        <f t="shared" si="23"/>
        <v>NA</v>
      </c>
      <c r="AA37" s="28" t="str" cm="1">
        <f t="array" ref="AA37">IFERROR(_xlfn.XLOOKUP($B$4&amp;$B$11&amp;Z37,$A$69:$A$91&amp;$B$69:$B$91&amp;$C$69:$C$91,$D$69:$D$91),"")</f>
        <v/>
      </c>
      <c r="AB37" s="30" t="str">
        <f t="shared" si="8"/>
        <v/>
      </c>
      <c r="AC37" s="29" t="str">
        <f t="shared" si="24"/>
        <v/>
      </c>
      <c r="AD37" s="29">
        <f t="shared" si="25"/>
        <v>0</v>
      </c>
      <c r="AE37" s="30" t="str">
        <f t="shared" si="26"/>
        <v/>
      </c>
      <c r="AI37" s="6">
        <f t="shared" si="16"/>
        <v>31</v>
      </c>
      <c r="AJ37" s="9">
        <f t="shared" si="27"/>
        <v>500</v>
      </c>
      <c r="AM37" s="8">
        <f t="shared" si="1"/>
        <v>500</v>
      </c>
      <c r="AN37" s="32" t="str">
        <f t="shared" si="28"/>
        <v>NA</v>
      </c>
      <c r="AO37" s="33" t="str" cm="1">
        <f t="array" ref="AO37">IFERROR(_xlfn.XLOOKUP($B$4&amp;$B$11&amp;AN37,$A$69:$A$91&amp;$B$69:$B$91&amp;$C$69:$C$91,$D$69:$D$91),"")</f>
        <v/>
      </c>
      <c r="AP37" s="32" t="str">
        <f t="shared" si="9"/>
        <v/>
      </c>
      <c r="AQ37" s="37" t="str">
        <f t="shared" si="29"/>
        <v/>
      </c>
      <c r="AR37" s="37">
        <f t="shared" si="30"/>
        <v>0</v>
      </c>
      <c r="AS37" s="32" t="str">
        <f t="shared" si="31"/>
        <v/>
      </c>
      <c r="AT37" s="32"/>
      <c r="AU37" s="8"/>
      <c r="AV37" s="8"/>
      <c r="AW37" s="20">
        <f t="shared" si="10"/>
        <v>31</v>
      </c>
      <c r="AX37" s="22">
        <f t="shared" si="32"/>
        <v>0</v>
      </c>
      <c r="AY37" s="8"/>
      <c r="AZ37" s="8"/>
      <c r="BA37" s="22">
        <f t="shared" si="2"/>
        <v>0</v>
      </c>
      <c r="BB37" s="32" t="str">
        <f t="shared" si="33"/>
        <v>NA</v>
      </c>
      <c r="BC37" s="33" t="str" cm="1">
        <f t="array" ref="BC37">IFERROR(_xlfn.XLOOKUP($B$4&amp;$B$11&amp;BB37,$A$69:$A$91&amp;$B$69:$B$91&amp;$C$69:$C$91,$D$69:$D$91),"")</f>
        <v/>
      </c>
      <c r="BD37" s="37" t="str">
        <f t="shared" si="69"/>
        <v/>
      </c>
      <c r="BE37" s="37">
        <f t="shared" si="34"/>
        <v>0</v>
      </c>
      <c r="BF37" s="37">
        <f t="shared" si="35"/>
        <v>0</v>
      </c>
      <c r="BG37" s="32" t="str">
        <f t="shared" si="36"/>
        <v/>
      </c>
      <c r="BK37" s="20">
        <f t="shared" si="11"/>
        <v>31</v>
      </c>
      <c r="BL37" s="22">
        <f t="shared" si="37"/>
        <v>0</v>
      </c>
      <c r="BO37" s="22">
        <f t="shared" si="3"/>
        <v>0</v>
      </c>
      <c r="BP37" s="32" t="str">
        <f t="shared" si="38"/>
        <v>NA</v>
      </c>
      <c r="BQ37" s="33" t="str" cm="1">
        <f t="array" ref="BQ37">IFERROR(_xlfn.XLOOKUP($B$4&amp;$B$11&amp;BP37,$A$69:$A$91&amp;$B$69:$B$91&amp;$C$69:$C$91,$D$69:$D$91),"")</f>
        <v/>
      </c>
      <c r="BR37" s="37" t="str">
        <f t="shared" si="70"/>
        <v/>
      </c>
      <c r="BS37" s="37">
        <f t="shared" si="39"/>
        <v>0</v>
      </c>
      <c r="BT37" s="37">
        <f t="shared" si="40"/>
        <v>0</v>
      </c>
      <c r="BU37" s="32" t="str">
        <f t="shared" si="41"/>
        <v/>
      </c>
      <c r="BV37" s="32"/>
      <c r="BY37" s="6">
        <f t="shared" si="17"/>
        <v>31</v>
      </c>
      <c r="BZ37" s="9">
        <f t="shared" si="42"/>
        <v>500</v>
      </c>
      <c r="CA37" s="6">
        <f t="shared" si="43"/>
        <v>0</v>
      </c>
      <c r="CC37" s="8">
        <f t="shared" si="4"/>
        <v>500</v>
      </c>
      <c r="CD37" s="42" t="str">
        <f t="shared" si="44"/>
        <v>NA</v>
      </c>
      <c r="CE37" s="43" t="str" cm="1">
        <f t="array" ref="CE37">IFERROR(_xlfn.XLOOKUP($B$4&amp;$B$11&amp;CD37,$A$69:$A$91&amp;$B$69:$B$91&amp;$C$69:$C$91,$D$69:$D$91),"")</f>
        <v/>
      </c>
      <c r="CF37" s="42" t="str">
        <f t="shared" si="12"/>
        <v/>
      </c>
      <c r="CG37" s="44" t="str">
        <f t="shared" si="45"/>
        <v/>
      </c>
      <c r="CH37" s="44">
        <f t="shared" si="46"/>
        <v>0</v>
      </c>
      <c r="CI37" s="42" t="str">
        <f t="shared" si="47"/>
        <v/>
      </c>
      <c r="CJ37" s="42"/>
      <c r="CM37" s="6">
        <f t="shared" si="18"/>
        <v>31</v>
      </c>
      <c r="CN37" s="9">
        <f t="shared" si="48"/>
        <v>500</v>
      </c>
      <c r="CQ37" s="8">
        <f t="shared" si="5"/>
        <v>500</v>
      </c>
      <c r="CR37" s="42" t="str">
        <f t="shared" si="49"/>
        <v>NA</v>
      </c>
      <c r="CS37" s="43" t="str" cm="1">
        <f t="array" ref="CS37">IFERROR(_xlfn.XLOOKUP($B$4&amp;$B$11&amp;CR37,$A$69:$A$91&amp;$B$69:$B$91&amp;$C$69:$C$91,$D$69:$D$91),"")</f>
        <v/>
      </c>
      <c r="CT37" s="42" t="str">
        <f t="shared" si="13"/>
        <v/>
      </c>
      <c r="CU37" s="44" t="str">
        <f t="shared" si="50"/>
        <v/>
      </c>
      <c r="CV37" s="44">
        <f t="shared" si="51"/>
        <v>0</v>
      </c>
      <c r="CW37" s="42" t="str">
        <f t="shared" si="52"/>
        <v/>
      </c>
      <c r="DA37" s="6">
        <f t="shared" si="19"/>
        <v>31</v>
      </c>
      <c r="DB37" s="23">
        <f t="shared" si="53"/>
        <v>0</v>
      </c>
      <c r="DC37" s="6">
        <f t="shared" si="54"/>
        <v>0</v>
      </c>
      <c r="DE37" s="24">
        <f t="shared" si="6"/>
        <v>0</v>
      </c>
      <c r="DF37" s="42" t="str">
        <f t="shared" si="55"/>
        <v>NA</v>
      </c>
      <c r="DG37" s="43" t="str" cm="1">
        <f t="array" ref="DG37">IFERROR(_xlfn.XLOOKUP($B$4&amp;$B$11&amp;DF37,$A$69:$A$91&amp;$B$69:$B$91&amp;$C$69:$C$91,$D$69:$D$91),"")</f>
        <v/>
      </c>
      <c r="DH37" s="44" t="str">
        <f t="shared" si="71"/>
        <v/>
      </c>
      <c r="DI37" s="44">
        <f t="shared" si="56"/>
        <v>0</v>
      </c>
      <c r="DJ37" s="44">
        <f t="shared" si="57"/>
        <v>0</v>
      </c>
      <c r="DK37" s="42" t="str">
        <f t="shared" si="58"/>
        <v/>
      </c>
      <c r="DL37" s="42"/>
      <c r="DO37" s="6">
        <f t="shared" si="20"/>
        <v>31</v>
      </c>
      <c r="DP37" s="3">
        <f t="shared" si="59"/>
        <v>0</v>
      </c>
      <c r="DS37" s="24">
        <f t="shared" si="14"/>
        <v>0</v>
      </c>
      <c r="DT37" s="42" t="str">
        <f t="shared" si="60"/>
        <v>NA</v>
      </c>
      <c r="DU37" s="43" t="str" cm="1">
        <f t="array" ref="DU37">IFERROR(_xlfn.XLOOKUP($B$4&amp;$B$11&amp;DT37,$A$69:$A$91&amp;$B$69:$B$91&amp;$C$69:$C$91,$D$69:$D$91),"")</f>
        <v/>
      </c>
      <c r="DV37" s="44" t="str">
        <f t="shared" si="72"/>
        <v/>
      </c>
      <c r="DW37" s="44">
        <f t="shared" si="61"/>
        <v>0</v>
      </c>
      <c r="DX37" s="44">
        <f t="shared" si="62"/>
        <v>0</v>
      </c>
      <c r="DY37" s="42" t="str">
        <f t="shared" si="63"/>
        <v/>
      </c>
      <c r="DZ37" s="42"/>
      <c r="EC37" s="6">
        <f t="shared" si="21"/>
        <v>31</v>
      </c>
      <c r="ED37" s="47">
        <f t="shared" si="75"/>
        <v>531.91489361702122</v>
      </c>
      <c r="EE37" s="6">
        <f t="shared" si="74"/>
        <v>0</v>
      </c>
      <c r="EG37" s="8">
        <f t="shared" si="7"/>
        <v>531.91489361702122</v>
      </c>
      <c r="EH37" s="45" t="s">
        <v>62</v>
      </c>
      <c r="EI37" s="110">
        <f t="shared" si="76"/>
        <v>0</v>
      </c>
      <c r="EJ37" s="109">
        <f t="shared" si="73"/>
        <v>0</v>
      </c>
      <c r="EK37" s="109">
        <f t="shared" si="66"/>
        <v>0</v>
      </c>
      <c r="EL37" s="44">
        <f t="shared" si="67"/>
        <v>0</v>
      </c>
      <c r="EM37" s="42" t="str">
        <f t="shared" si="68"/>
        <v/>
      </c>
    </row>
    <row r="38" spans="1:143" ht="20.100000000000001" hidden="1" customHeight="1" x14ac:dyDescent="0.25">
      <c r="A38" s="165" t="s">
        <v>5</v>
      </c>
      <c r="B38" s="202">
        <v>0</v>
      </c>
      <c r="C38" s="202">
        <v>0</v>
      </c>
      <c r="D38" s="203"/>
      <c r="U38" s="6">
        <f t="shared" si="15"/>
        <v>32</v>
      </c>
      <c r="V38" s="9">
        <f t="shared" si="22"/>
        <v>500</v>
      </c>
      <c r="Y38" s="8">
        <f t="shared" si="0"/>
        <v>500</v>
      </c>
      <c r="Z38" s="30" t="str">
        <f t="shared" si="23"/>
        <v>NA</v>
      </c>
      <c r="AA38" s="28" t="str" cm="1">
        <f t="array" ref="AA38">IFERROR(_xlfn.XLOOKUP($B$4&amp;$B$11&amp;Z38,$A$69:$A$91&amp;$B$69:$B$91&amp;$C$69:$C$91,$D$69:$D$91),"")</f>
        <v/>
      </c>
      <c r="AB38" s="30" t="str">
        <f t="shared" si="8"/>
        <v/>
      </c>
      <c r="AC38" s="29" t="str">
        <f t="shared" si="24"/>
        <v/>
      </c>
      <c r="AD38" s="29">
        <f t="shared" si="25"/>
        <v>0</v>
      </c>
      <c r="AE38" s="30" t="str">
        <f t="shared" si="26"/>
        <v/>
      </c>
      <c r="AI38" s="6">
        <f t="shared" si="16"/>
        <v>32</v>
      </c>
      <c r="AJ38" s="9">
        <f t="shared" si="27"/>
        <v>500</v>
      </c>
      <c r="AM38" s="8">
        <f t="shared" si="1"/>
        <v>500</v>
      </c>
      <c r="AN38" s="32" t="str">
        <f t="shared" si="28"/>
        <v>NA</v>
      </c>
      <c r="AO38" s="33" t="str" cm="1">
        <f t="array" ref="AO38">IFERROR(_xlfn.XLOOKUP($B$4&amp;$B$11&amp;AN38,$A$69:$A$91&amp;$B$69:$B$91&amp;$C$69:$C$91,$D$69:$D$91),"")</f>
        <v/>
      </c>
      <c r="AP38" s="32" t="str">
        <f t="shared" si="9"/>
        <v/>
      </c>
      <c r="AQ38" s="37" t="str">
        <f t="shared" si="29"/>
        <v/>
      </c>
      <c r="AR38" s="37">
        <f t="shared" si="30"/>
        <v>0</v>
      </c>
      <c r="AS38" s="32" t="str">
        <f t="shared" si="31"/>
        <v/>
      </c>
      <c r="AT38" s="32"/>
      <c r="AU38" s="8"/>
      <c r="AV38" s="8"/>
      <c r="AW38" s="20">
        <f t="shared" si="10"/>
        <v>32</v>
      </c>
      <c r="AX38" s="22">
        <f t="shared" si="32"/>
        <v>0</v>
      </c>
      <c r="AY38" s="8"/>
      <c r="AZ38" s="8"/>
      <c r="BA38" s="22">
        <f t="shared" si="2"/>
        <v>0</v>
      </c>
      <c r="BB38" s="32" t="str">
        <f t="shared" si="33"/>
        <v>NA</v>
      </c>
      <c r="BC38" s="33" t="str" cm="1">
        <f t="array" ref="BC38">IFERROR(_xlfn.XLOOKUP($B$4&amp;$B$11&amp;BB38,$A$69:$A$91&amp;$B$69:$B$91&amp;$C$69:$C$91,$D$69:$D$91),"")</f>
        <v/>
      </c>
      <c r="BD38" s="37" t="str">
        <f t="shared" si="69"/>
        <v/>
      </c>
      <c r="BE38" s="37">
        <f t="shared" si="34"/>
        <v>0</v>
      </c>
      <c r="BF38" s="37">
        <f t="shared" si="35"/>
        <v>0</v>
      </c>
      <c r="BG38" s="32" t="str">
        <f t="shared" si="36"/>
        <v/>
      </c>
      <c r="BK38" s="20">
        <f t="shared" si="11"/>
        <v>32</v>
      </c>
      <c r="BL38" s="22">
        <f t="shared" si="37"/>
        <v>0</v>
      </c>
      <c r="BO38" s="22">
        <f t="shared" si="3"/>
        <v>0</v>
      </c>
      <c r="BP38" s="32" t="str">
        <f t="shared" si="38"/>
        <v>NA</v>
      </c>
      <c r="BQ38" s="33" t="str" cm="1">
        <f t="array" ref="BQ38">IFERROR(_xlfn.XLOOKUP($B$4&amp;$B$11&amp;BP38,$A$69:$A$91&amp;$B$69:$B$91&amp;$C$69:$C$91,$D$69:$D$91),"")</f>
        <v/>
      </c>
      <c r="BR38" s="37" t="str">
        <f t="shared" si="70"/>
        <v/>
      </c>
      <c r="BS38" s="37">
        <f t="shared" si="39"/>
        <v>0</v>
      </c>
      <c r="BT38" s="37">
        <f t="shared" si="40"/>
        <v>0</v>
      </c>
      <c r="BU38" s="32" t="str">
        <f t="shared" si="41"/>
        <v/>
      </c>
      <c r="BV38" s="32"/>
      <c r="BY38" s="6">
        <f t="shared" si="17"/>
        <v>32</v>
      </c>
      <c r="BZ38" s="9">
        <f t="shared" si="42"/>
        <v>500</v>
      </c>
      <c r="CA38" s="6">
        <f t="shared" si="43"/>
        <v>0</v>
      </c>
      <c r="CC38" s="8">
        <f t="shared" si="4"/>
        <v>500</v>
      </c>
      <c r="CD38" s="42" t="str">
        <f t="shared" si="44"/>
        <v>NA</v>
      </c>
      <c r="CE38" s="43" t="str" cm="1">
        <f t="array" ref="CE38">IFERROR(_xlfn.XLOOKUP($B$4&amp;$B$11&amp;CD38,$A$69:$A$91&amp;$B$69:$B$91&amp;$C$69:$C$91,$D$69:$D$91),"")</f>
        <v/>
      </c>
      <c r="CF38" s="42" t="str">
        <f t="shared" si="12"/>
        <v/>
      </c>
      <c r="CG38" s="44" t="str">
        <f t="shared" si="45"/>
        <v/>
      </c>
      <c r="CH38" s="44">
        <f t="shared" si="46"/>
        <v>0</v>
      </c>
      <c r="CI38" s="42" t="str">
        <f t="shared" si="47"/>
        <v/>
      </c>
      <c r="CJ38" s="42"/>
      <c r="CM38" s="6">
        <f t="shared" si="18"/>
        <v>32</v>
      </c>
      <c r="CN38" s="9">
        <f t="shared" si="48"/>
        <v>500</v>
      </c>
      <c r="CQ38" s="8">
        <f t="shared" si="5"/>
        <v>500</v>
      </c>
      <c r="CR38" s="42" t="str">
        <f t="shared" si="49"/>
        <v>NA</v>
      </c>
      <c r="CS38" s="43" t="str" cm="1">
        <f t="array" ref="CS38">IFERROR(_xlfn.XLOOKUP($B$4&amp;$B$11&amp;CR38,$A$69:$A$91&amp;$B$69:$B$91&amp;$C$69:$C$91,$D$69:$D$91),"")</f>
        <v/>
      </c>
      <c r="CT38" s="42" t="str">
        <f t="shared" si="13"/>
        <v/>
      </c>
      <c r="CU38" s="44" t="str">
        <f t="shared" si="50"/>
        <v/>
      </c>
      <c r="CV38" s="44">
        <f t="shared" si="51"/>
        <v>0</v>
      </c>
      <c r="CW38" s="42" t="str">
        <f t="shared" si="52"/>
        <v/>
      </c>
      <c r="DA38" s="6">
        <f t="shared" si="19"/>
        <v>32</v>
      </c>
      <c r="DB38" s="23">
        <f t="shared" si="53"/>
        <v>0</v>
      </c>
      <c r="DC38" s="6">
        <f t="shared" si="54"/>
        <v>0</v>
      </c>
      <c r="DE38" s="24">
        <f t="shared" si="6"/>
        <v>0</v>
      </c>
      <c r="DF38" s="42" t="str">
        <f t="shared" si="55"/>
        <v>NA</v>
      </c>
      <c r="DG38" s="43" t="str" cm="1">
        <f t="array" ref="DG38">IFERROR(_xlfn.XLOOKUP($B$4&amp;$B$11&amp;DF38,$A$69:$A$91&amp;$B$69:$B$91&amp;$C$69:$C$91,$D$69:$D$91),"")</f>
        <v/>
      </c>
      <c r="DH38" s="44" t="str">
        <f t="shared" si="71"/>
        <v/>
      </c>
      <c r="DI38" s="44">
        <f t="shared" si="56"/>
        <v>0</v>
      </c>
      <c r="DJ38" s="44">
        <f t="shared" si="57"/>
        <v>0</v>
      </c>
      <c r="DK38" s="42" t="str">
        <f t="shared" si="58"/>
        <v/>
      </c>
      <c r="DL38" s="42"/>
      <c r="DO38" s="6">
        <f t="shared" si="20"/>
        <v>32</v>
      </c>
      <c r="DP38" s="3">
        <f t="shared" si="59"/>
        <v>0</v>
      </c>
      <c r="DS38" s="24">
        <f t="shared" si="14"/>
        <v>0</v>
      </c>
      <c r="DT38" s="42" t="str">
        <f t="shared" si="60"/>
        <v>NA</v>
      </c>
      <c r="DU38" s="43" t="str" cm="1">
        <f t="array" ref="DU38">IFERROR(_xlfn.XLOOKUP($B$4&amp;$B$11&amp;DT38,$A$69:$A$91&amp;$B$69:$B$91&amp;$C$69:$C$91,$D$69:$D$91),"")</f>
        <v/>
      </c>
      <c r="DV38" s="44" t="str">
        <f t="shared" si="72"/>
        <v/>
      </c>
      <c r="DW38" s="44">
        <f t="shared" si="61"/>
        <v>0</v>
      </c>
      <c r="DX38" s="44">
        <f t="shared" si="62"/>
        <v>0</v>
      </c>
      <c r="DY38" s="42" t="str">
        <f t="shared" si="63"/>
        <v/>
      </c>
      <c r="DZ38" s="42"/>
      <c r="EC38" s="6">
        <f t="shared" si="21"/>
        <v>32</v>
      </c>
      <c r="ED38" s="47">
        <f t="shared" si="75"/>
        <v>531.91489361702122</v>
      </c>
      <c r="EE38" s="6">
        <f t="shared" si="74"/>
        <v>0</v>
      </c>
      <c r="EG38" s="8">
        <f t="shared" si="7"/>
        <v>531.91489361702122</v>
      </c>
      <c r="EH38" s="45" t="s">
        <v>62</v>
      </c>
      <c r="EI38" s="110">
        <f t="shared" si="76"/>
        <v>0</v>
      </c>
      <c r="EJ38" s="109">
        <f t="shared" si="73"/>
        <v>0</v>
      </c>
      <c r="EK38" s="109">
        <f t="shared" si="66"/>
        <v>0</v>
      </c>
      <c r="EL38" s="44">
        <f t="shared" si="67"/>
        <v>0</v>
      </c>
      <c r="EM38" s="42" t="str">
        <f t="shared" si="68"/>
        <v/>
      </c>
    </row>
    <row r="39" spans="1:143" ht="20.100000000000001" hidden="1" customHeight="1" x14ac:dyDescent="0.25">
      <c r="A39" s="165" t="s">
        <v>6</v>
      </c>
      <c r="B39" s="202">
        <v>495</v>
      </c>
      <c r="C39" s="202">
        <v>2000</v>
      </c>
      <c r="D39" s="203">
        <v>2500</v>
      </c>
      <c r="U39" s="6">
        <f>U38+1</f>
        <v>33</v>
      </c>
      <c r="V39" s="9">
        <f t="shared" si="22"/>
        <v>500</v>
      </c>
      <c r="Y39" s="8">
        <f t="shared" si="0"/>
        <v>500</v>
      </c>
      <c r="Z39" s="30" t="str">
        <f t="shared" si="23"/>
        <v>NA</v>
      </c>
      <c r="AA39" s="28" t="str" cm="1">
        <f t="array" ref="AA39">IFERROR(_xlfn.XLOOKUP($B$4&amp;$B$11&amp;Z39,$A$69:$A$91&amp;$B$69:$B$91&amp;$C$69:$C$91,$D$69:$D$91),"")</f>
        <v/>
      </c>
      <c r="AB39" s="30" t="str">
        <f>IFERROR(AB38-(AC39-AA39*AB38/12),"")</f>
        <v/>
      </c>
      <c r="AC39" s="29" t="str">
        <f t="shared" si="24"/>
        <v/>
      </c>
      <c r="AD39" s="29">
        <f t="shared" si="25"/>
        <v>0</v>
      </c>
      <c r="AE39" s="30" t="str">
        <f t="shared" si="26"/>
        <v/>
      </c>
      <c r="AI39" s="6">
        <f>AI38+1</f>
        <v>33</v>
      </c>
      <c r="AJ39" s="9">
        <f t="shared" si="27"/>
        <v>500</v>
      </c>
      <c r="AM39" s="8">
        <f t="shared" si="1"/>
        <v>500</v>
      </c>
      <c r="AN39" s="32" t="str">
        <f t="shared" si="28"/>
        <v>NA</v>
      </c>
      <c r="AO39" s="33" t="str" cm="1">
        <f t="array" ref="AO39">IFERROR(_xlfn.XLOOKUP($B$4&amp;$B$11&amp;AN39,$A$69:$A$91&amp;$B$69:$B$91&amp;$C$69:$C$91,$D$69:$D$91),"")</f>
        <v/>
      </c>
      <c r="AP39" s="32" t="str">
        <f>IFERROR(AP38-(AQ39-AO39*AP38/12),"")</f>
        <v/>
      </c>
      <c r="AQ39" s="37" t="str">
        <f t="shared" si="29"/>
        <v/>
      </c>
      <c r="AR39" s="37">
        <f t="shared" si="30"/>
        <v>0</v>
      </c>
      <c r="AS39" s="32" t="str">
        <f t="shared" si="31"/>
        <v/>
      </c>
      <c r="AT39" s="32"/>
      <c r="AU39" s="8"/>
      <c r="AV39" s="8"/>
      <c r="AW39" s="20">
        <f>AW38+1</f>
        <v>33</v>
      </c>
      <c r="AX39" s="22">
        <f t="shared" si="32"/>
        <v>0</v>
      </c>
      <c r="AY39" s="8"/>
      <c r="AZ39" s="8"/>
      <c r="BA39" s="22">
        <f t="shared" si="2"/>
        <v>0</v>
      </c>
      <c r="BB39" s="32" t="str">
        <f t="shared" si="33"/>
        <v>NA</v>
      </c>
      <c r="BC39" s="33" t="str" cm="1">
        <f t="array" ref="BC39">IFERROR(_xlfn.XLOOKUP($B$4&amp;$B$11&amp;BB39,$A$69:$A$91&amp;$B$69:$B$91&amp;$C$69:$C$91,$D$69:$D$91),"")</f>
        <v/>
      </c>
      <c r="BD39" s="37" t="str">
        <f t="shared" si="69"/>
        <v/>
      </c>
      <c r="BE39" s="37">
        <f t="shared" si="34"/>
        <v>0</v>
      </c>
      <c r="BF39" s="37">
        <f t="shared" si="35"/>
        <v>0</v>
      </c>
      <c r="BG39" s="32" t="str">
        <f t="shared" si="36"/>
        <v/>
      </c>
      <c r="BK39" s="20">
        <f>BK38+1</f>
        <v>33</v>
      </c>
      <c r="BL39" s="22">
        <f t="shared" si="37"/>
        <v>0</v>
      </c>
      <c r="BO39" s="22">
        <f t="shared" si="3"/>
        <v>0</v>
      </c>
      <c r="BP39" s="32" t="str">
        <f t="shared" si="38"/>
        <v>NA</v>
      </c>
      <c r="BQ39" s="33" t="str" cm="1">
        <f t="array" ref="BQ39">IFERROR(_xlfn.XLOOKUP($B$4&amp;$B$11&amp;BP39,$A$69:$A$91&amp;$B$69:$B$91&amp;$C$69:$C$91,$D$69:$D$91),"")</f>
        <v/>
      </c>
      <c r="BR39" s="37" t="str">
        <f t="shared" si="70"/>
        <v/>
      </c>
      <c r="BS39" s="37">
        <f t="shared" si="39"/>
        <v>0</v>
      </c>
      <c r="BT39" s="37">
        <f t="shared" si="40"/>
        <v>0</v>
      </c>
      <c r="BU39" s="32" t="str">
        <f t="shared" si="41"/>
        <v/>
      </c>
      <c r="BV39" s="32"/>
      <c r="BY39" s="6">
        <f>BY38+1</f>
        <v>33</v>
      </c>
      <c r="BZ39" s="9">
        <f t="shared" si="42"/>
        <v>500</v>
      </c>
      <c r="CA39" s="6">
        <f t="shared" si="43"/>
        <v>0</v>
      </c>
      <c r="CC39" s="8">
        <f t="shared" si="4"/>
        <v>500</v>
      </c>
      <c r="CD39" s="42" t="str">
        <f t="shared" si="44"/>
        <v>NA</v>
      </c>
      <c r="CE39" s="43" t="str" cm="1">
        <f t="array" ref="CE39">IFERROR(_xlfn.XLOOKUP($B$4&amp;$B$11&amp;CD39,$A$69:$A$91&amp;$B$69:$B$91&amp;$C$69:$C$91,$D$69:$D$91),"")</f>
        <v/>
      </c>
      <c r="CF39" s="42" t="str">
        <f>IFERROR(CF38-(CG39-CE39*CF38/12),"")</f>
        <v/>
      </c>
      <c r="CG39" s="44" t="str">
        <f t="shared" si="45"/>
        <v/>
      </c>
      <c r="CH39" s="44">
        <f t="shared" si="46"/>
        <v>0</v>
      </c>
      <c r="CI39" s="42" t="str">
        <f t="shared" si="47"/>
        <v/>
      </c>
      <c r="CJ39" s="42"/>
      <c r="CM39" s="6">
        <f>CM38+1</f>
        <v>33</v>
      </c>
      <c r="CN39" s="9">
        <f t="shared" si="48"/>
        <v>500</v>
      </c>
      <c r="CQ39" s="8">
        <f t="shared" si="5"/>
        <v>500</v>
      </c>
      <c r="CR39" s="42" t="str">
        <f t="shared" si="49"/>
        <v>NA</v>
      </c>
      <c r="CS39" s="43" t="str" cm="1">
        <f t="array" ref="CS39">IFERROR(_xlfn.XLOOKUP($B$4&amp;$B$11&amp;CR39,$A$69:$A$91&amp;$B$69:$B$91&amp;$C$69:$C$91,$D$69:$D$91),"")</f>
        <v/>
      </c>
      <c r="CT39" s="42" t="str">
        <f>IFERROR(CT38-(CU39-CS39*CT38/12),"")</f>
        <v/>
      </c>
      <c r="CU39" s="44" t="str">
        <f t="shared" si="50"/>
        <v/>
      </c>
      <c r="CV39" s="44">
        <f t="shared" si="51"/>
        <v>0</v>
      </c>
      <c r="CW39" s="42" t="str">
        <f t="shared" si="52"/>
        <v/>
      </c>
      <c r="DA39" s="6">
        <f>DA38+1</f>
        <v>33</v>
      </c>
      <c r="DB39" s="23">
        <f t="shared" si="53"/>
        <v>0</v>
      </c>
      <c r="DC39" s="6">
        <f t="shared" si="54"/>
        <v>0</v>
      </c>
      <c r="DE39" s="24">
        <f t="shared" si="6"/>
        <v>0</v>
      </c>
      <c r="DF39" s="42" t="str">
        <f t="shared" si="55"/>
        <v>NA</v>
      </c>
      <c r="DG39" s="43" t="str" cm="1">
        <f t="array" ref="DG39">IFERROR(_xlfn.XLOOKUP($B$4&amp;$B$11&amp;DF39,$A$69:$A$91&amp;$B$69:$B$91&amp;$C$69:$C$91,$D$69:$D$91),"")</f>
        <v/>
      </c>
      <c r="DH39" s="44" t="str">
        <f t="shared" si="71"/>
        <v/>
      </c>
      <c r="DI39" s="44">
        <f t="shared" si="56"/>
        <v>0</v>
      </c>
      <c r="DJ39" s="44">
        <f t="shared" si="57"/>
        <v>0</v>
      </c>
      <c r="DK39" s="42" t="str">
        <f t="shared" si="58"/>
        <v/>
      </c>
      <c r="DL39" s="42"/>
      <c r="DO39" s="6">
        <f>DO38+1</f>
        <v>33</v>
      </c>
      <c r="DP39" s="3">
        <f t="shared" si="59"/>
        <v>0</v>
      </c>
      <c r="DS39" s="24">
        <f t="shared" si="14"/>
        <v>0</v>
      </c>
      <c r="DT39" s="42" t="str">
        <f t="shared" si="60"/>
        <v>NA</v>
      </c>
      <c r="DU39" s="43" t="str" cm="1">
        <f t="array" ref="DU39">IFERROR(_xlfn.XLOOKUP($B$4&amp;$B$11&amp;DT39,$A$69:$A$91&amp;$B$69:$B$91&amp;$C$69:$C$91,$D$69:$D$91),"")</f>
        <v/>
      </c>
      <c r="DV39" s="44" t="str">
        <f t="shared" si="72"/>
        <v/>
      </c>
      <c r="DW39" s="44">
        <f t="shared" si="61"/>
        <v>0</v>
      </c>
      <c r="DX39" s="44">
        <f t="shared" si="62"/>
        <v>0</v>
      </c>
      <c r="DY39" s="42" t="str">
        <f t="shared" si="63"/>
        <v/>
      </c>
      <c r="DZ39" s="42"/>
      <c r="EC39" s="6">
        <f>EC38+1</f>
        <v>33</v>
      </c>
      <c r="ED39" s="47">
        <f t="shared" si="75"/>
        <v>531.91489361702122</v>
      </c>
      <c r="EE39" s="6">
        <f t="shared" si="74"/>
        <v>0</v>
      </c>
      <c r="EG39" s="8">
        <f t="shared" si="7"/>
        <v>531.91489361702122</v>
      </c>
      <c r="EH39" s="45" t="s">
        <v>62</v>
      </c>
      <c r="EI39" s="110">
        <f t="shared" si="76"/>
        <v>0</v>
      </c>
      <c r="EJ39" s="109">
        <f t="shared" si="73"/>
        <v>0</v>
      </c>
      <c r="EK39" s="109">
        <f t="shared" si="66"/>
        <v>0</v>
      </c>
      <c r="EL39" s="44">
        <f t="shared" si="67"/>
        <v>0</v>
      </c>
      <c r="EM39" s="42" t="str">
        <f t="shared" si="68"/>
        <v/>
      </c>
    </row>
    <row r="40" spans="1:143" ht="20.100000000000001" hidden="1" customHeight="1" x14ac:dyDescent="0.25">
      <c r="A40" s="165" t="s">
        <v>7</v>
      </c>
      <c r="B40" s="202">
        <v>495</v>
      </c>
      <c r="C40" s="202">
        <v>495</v>
      </c>
      <c r="D40" s="203">
        <v>495</v>
      </c>
      <c r="U40" s="6">
        <f t="shared" si="15"/>
        <v>34</v>
      </c>
      <c r="V40" s="9">
        <f t="shared" si="22"/>
        <v>500</v>
      </c>
      <c r="Y40" s="8">
        <f t="shared" si="0"/>
        <v>500</v>
      </c>
      <c r="Z40" s="30" t="str">
        <f t="shared" si="23"/>
        <v>NA</v>
      </c>
      <c r="AA40" s="28" t="str" cm="1">
        <f t="array" ref="AA40">IFERROR(_xlfn.XLOOKUP($B$4&amp;$B$11&amp;Z40,$A$69:$A$91&amp;$B$69:$B$91&amp;$C$69:$C$91,$D$69:$D$91),"")</f>
        <v/>
      </c>
      <c r="AB40" s="30" t="str">
        <f t="shared" si="8"/>
        <v/>
      </c>
      <c r="AC40" s="29" t="str">
        <f t="shared" si="24"/>
        <v/>
      </c>
      <c r="AD40" s="29">
        <f t="shared" si="25"/>
        <v>0</v>
      </c>
      <c r="AE40" s="30" t="str">
        <f t="shared" si="26"/>
        <v/>
      </c>
      <c r="AI40" s="6">
        <f t="shared" si="16"/>
        <v>34</v>
      </c>
      <c r="AJ40" s="9">
        <f t="shared" si="27"/>
        <v>500</v>
      </c>
      <c r="AM40" s="8">
        <f t="shared" si="1"/>
        <v>500</v>
      </c>
      <c r="AN40" s="32" t="str">
        <f t="shared" si="28"/>
        <v>NA</v>
      </c>
      <c r="AO40" s="33" t="str" cm="1">
        <f t="array" ref="AO40">IFERROR(_xlfn.XLOOKUP($B$4&amp;$B$11&amp;AN40,$A$69:$A$91&amp;$B$69:$B$91&amp;$C$69:$C$91,$D$69:$D$91),"")</f>
        <v/>
      </c>
      <c r="AP40" s="32" t="str">
        <f t="shared" si="9"/>
        <v/>
      </c>
      <c r="AQ40" s="37" t="str">
        <f t="shared" si="29"/>
        <v/>
      </c>
      <c r="AR40" s="37">
        <f t="shared" si="30"/>
        <v>0</v>
      </c>
      <c r="AS40" s="32" t="str">
        <f t="shared" si="31"/>
        <v/>
      </c>
      <c r="AT40" s="32"/>
      <c r="AU40" s="8"/>
      <c r="AV40" s="8"/>
      <c r="AW40" s="20">
        <f t="shared" si="10"/>
        <v>34</v>
      </c>
      <c r="AX40" s="22">
        <f t="shared" si="32"/>
        <v>0</v>
      </c>
      <c r="AY40" s="8"/>
      <c r="AZ40" s="8"/>
      <c r="BA40" s="22">
        <f t="shared" si="2"/>
        <v>0</v>
      </c>
      <c r="BB40" s="32" t="str">
        <f t="shared" si="33"/>
        <v>NA</v>
      </c>
      <c r="BC40" s="33" t="str" cm="1">
        <f t="array" ref="BC40">IFERROR(_xlfn.XLOOKUP($B$4&amp;$B$11&amp;BB40,$A$69:$A$91&amp;$B$69:$B$91&amp;$C$69:$C$91,$D$69:$D$91),"")</f>
        <v/>
      </c>
      <c r="BD40" s="37" t="str">
        <f t="shared" si="69"/>
        <v/>
      </c>
      <c r="BE40" s="37">
        <f t="shared" si="34"/>
        <v>0</v>
      </c>
      <c r="BF40" s="37">
        <f t="shared" si="35"/>
        <v>0</v>
      </c>
      <c r="BG40" s="32" t="str">
        <f t="shared" si="36"/>
        <v/>
      </c>
      <c r="BK40" s="20">
        <f t="shared" si="11"/>
        <v>34</v>
      </c>
      <c r="BL40" s="22">
        <f t="shared" si="37"/>
        <v>0</v>
      </c>
      <c r="BO40" s="22">
        <f t="shared" si="3"/>
        <v>0</v>
      </c>
      <c r="BP40" s="32" t="str">
        <f t="shared" si="38"/>
        <v>NA</v>
      </c>
      <c r="BQ40" s="33" t="str" cm="1">
        <f t="array" ref="BQ40">IFERROR(_xlfn.XLOOKUP($B$4&amp;$B$11&amp;BP40,$A$69:$A$91&amp;$B$69:$B$91&amp;$C$69:$C$91,$D$69:$D$91),"")</f>
        <v/>
      </c>
      <c r="BR40" s="37" t="str">
        <f t="shared" si="70"/>
        <v/>
      </c>
      <c r="BS40" s="37">
        <f t="shared" si="39"/>
        <v>0</v>
      </c>
      <c r="BT40" s="37">
        <f t="shared" si="40"/>
        <v>0</v>
      </c>
      <c r="BU40" s="32" t="str">
        <f t="shared" si="41"/>
        <v/>
      </c>
      <c r="BV40" s="32"/>
      <c r="BY40" s="6">
        <f t="shared" si="17"/>
        <v>34</v>
      </c>
      <c r="BZ40" s="9">
        <f t="shared" si="42"/>
        <v>500</v>
      </c>
      <c r="CA40" s="6">
        <f t="shared" si="43"/>
        <v>0</v>
      </c>
      <c r="CC40" s="8">
        <f t="shared" si="4"/>
        <v>500</v>
      </c>
      <c r="CD40" s="42" t="str">
        <f t="shared" si="44"/>
        <v>NA</v>
      </c>
      <c r="CE40" s="43" t="str" cm="1">
        <f t="array" ref="CE40">IFERROR(_xlfn.XLOOKUP($B$4&amp;$B$11&amp;CD40,$A$69:$A$91&amp;$B$69:$B$91&amp;$C$69:$C$91,$D$69:$D$91),"")</f>
        <v/>
      </c>
      <c r="CF40" s="42" t="str">
        <f t="shared" si="12"/>
        <v/>
      </c>
      <c r="CG40" s="44" t="str">
        <f t="shared" si="45"/>
        <v/>
      </c>
      <c r="CH40" s="44">
        <f t="shared" si="46"/>
        <v>0</v>
      </c>
      <c r="CI40" s="42" t="str">
        <f t="shared" si="47"/>
        <v/>
      </c>
      <c r="CJ40" s="42"/>
      <c r="CM40" s="6">
        <f t="shared" si="18"/>
        <v>34</v>
      </c>
      <c r="CN40" s="9">
        <f t="shared" si="48"/>
        <v>500</v>
      </c>
      <c r="CQ40" s="8">
        <f t="shared" si="5"/>
        <v>500</v>
      </c>
      <c r="CR40" s="42" t="str">
        <f t="shared" si="49"/>
        <v>NA</v>
      </c>
      <c r="CS40" s="43" t="str" cm="1">
        <f t="array" ref="CS40">IFERROR(_xlfn.XLOOKUP($B$4&amp;$B$11&amp;CR40,$A$69:$A$91&amp;$B$69:$B$91&amp;$C$69:$C$91,$D$69:$D$91),"")</f>
        <v/>
      </c>
      <c r="CT40" s="42" t="str">
        <f t="shared" si="13"/>
        <v/>
      </c>
      <c r="CU40" s="44" t="str">
        <f t="shared" si="50"/>
        <v/>
      </c>
      <c r="CV40" s="44">
        <f t="shared" si="51"/>
        <v>0</v>
      </c>
      <c r="CW40" s="42" t="str">
        <f t="shared" si="52"/>
        <v/>
      </c>
      <c r="DA40" s="6">
        <f t="shared" si="19"/>
        <v>34</v>
      </c>
      <c r="DB40" s="23">
        <f t="shared" si="53"/>
        <v>0</v>
      </c>
      <c r="DC40" s="6">
        <f t="shared" si="54"/>
        <v>0</v>
      </c>
      <c r="DE40" s="24">
        <f t="shared" si="6"/>
        <v>0</v>
      </c>
      <c r="DF40" s="42" t="str">
        <f t="shared" si="55"/>
        <v>NA</v>
      </c>
      <c r="DG40" s="43" t="str" cm="1">
        <f t="array" ref="DG40">IFERROR(_xlfn.XLOOKUP($B$4&amp;$B$11&amp;DF40,$A$69:$A$91&amp;$B$69:$B$91&amp;$C$69:$C$91,$D$69:$D$91),"")</f>
        <v/>
      </c>
      <c r="DH40" s="44" t="str">
        <f t="shared" si="71"/>
        <v/>
      </c>
      <c r="DI40" s="44">
        <f t="shared" si="56"/>
        <v>0</v>
      </c>
      <c r="DJ40" s="44">
        <f t="shared" si="57"/>
        <v>0</v>
      </c>
      <c r="DK40" s="42" t="str">
        <f t="shared" si="58"/>
        <v/>
      </c>
      <c r="DL40" s="42"/>
      <c r="DO40" s="6">
        <f t="shared" si="20"/>
        <v>34</v>
      </c>
      <c r="DP40" s="3">
        <f t="shared" si="59"/>
        <v>0</v>
      </c>
      <c r="DS40" s="24">
        <f t="shared" si="14"/>
        <v>0</v>
      </c>
      <c r="DT40" s="42" t="str">
        <f t="shared" si="60"/>
        <v>NA</v>
      </c>
      <c r="DU40" s="43" t="str" cm="1">
        <f t="array" ref="DU40">IFERROR(_xlfn.XLOOKUP($B$4&amp;$B$11&amp;DT40,$A$69:$A$91&amp;$B$69:$B$91&amp;$C$69:$C$91,$D$69:$D$91),"")</f>
        <v/>
      </c>
      <c r="DV40" s="44" t="str">
        <f t="shared" si="72"/>
        <v/>
      </c>
      <c r="DW40" s="44">
        <f t="shared" si="61"/>
        <v>0</v>
      </c>
      <c r="DX40" s="44">
        <f t="shared" si="62"/>
        <v>0</v>
      </c>
      <c r="DY40" s="42" t="str">
        <f t="shared" si="63"/>
        <v/>
      </c>
      <c r="DZ40" s="42"/>
      <c r="EC40" s="6">
        <f t="shared" si="21"/>
        <v>34</v>
      </c>
      <c r="ED40" s="47">
        <f t="shared" si="75"/>
        <v>531.91489361702122</v>
      </c>
      <c r="EE40" s="6">
        <f t="shared" si="74"/>
        <v>0</v>
      </c>
      <c r="EG40" s="8">
        <f t="shared" si="7"/>
        <v>531.91489361702122</v>
      </c>
      <c r="EH40" s="45" t="s">
        <v>62</v>
      </c>
      <c r="EI40" s="110">
        <f t="shared" si="76"/>
        <v>0</v>
      </c>
      <c r="EJ40" s="109">
        <f t="shared" si="73"/>
        <v>0</v>
      </c>
      <c r="EK40" s="109">
        <f t="shared" si="66"/>
        <v>0</v>
      </c>
      <c r="EL40" s="44">
        <f t="shared" si="67"/>
        <v>0</v>
      </c>
      <c r="EM40" s="42" t="str">
        <f t="shared" si="68"/>
        <v/>
      </c>
    </row>
    <row r="41" spans="1:143" ht="20.100000000000001" hidden="1" customHeight="1" x14ac:dyDescent="0.25">
      <c r="A41" s="165" t="s">
        <v>12</v>
      </c>
      <c r="B41" s="202">
        <f>395</f>
        <v>395</v>
      </c>
      <c r="C41" s="202">
        <v>0</v>
      </c>
      <c r="D41" s="203">
        <v>395</v>
      </c>
      <c r="U41" s="6">
        <f t="shared" ref="U41:U72" si="77">U40+1</f>
        <v>35</v>
      </c>
      <c r="V41" s="9">
        <f t="shared" si="22"/>
        <v>500</v>
      </c>
      <c r="Y41" s="8">
        <f t="shared" ref="Y41:Y70" si="78">V41+W41+X41</f>
        <v>500</v>
      </c>
      <c r="Z41" s="30" t="str">
        <f t="shared" si="23"/>
        <v>NA</v>
      </c>
      <c r="AA41" s="28" t="str" cm="1">
        <f t="array" ref="AA41">IFERROR(_xlfn.XLOOKUP($B$4&amp;$B$11&amp;Z41,$A$69:$A$91&amp;$B$69:$B$91&amp;$C$69:$C$91,$D$69:$D$91),"")</f>
        <v/>
      </c>
      <c r="AB41" s="30" t="str">
        <f t="shared" ref="AB41:AB71" si="79">IFERROR(AB40-(AC41-AA41*AB40/12),"")</f>
        <v/>
      </c>
      <c r="AC41" s="29" t="str">
        <f t="shared" si="24"/>
        <v/>
      </c>
      <c r="AD41" s="29">
        <f t="shared" si="25"/>
        <v>0</v>
      </c>
      <c r="AE41" s="30" t="str">
        <f t="shared" si="26"/>
        <v/>
      </c>
      <c r="AI41" s="6">
        <f t="shared" ref="AI41:AI72" si="80">AI40+1</f>
        <v>35</v>
      </c>
      <c r="AJ41" s="9">
        <f t="shared" si="27"/>
        <v>500</v>
      </c>
      <c r="AM41" s="8">
        <f t="shared" ref="AM41:AM70" si="81">AJ41+AK41+AL41</f>
        <v>500</v>
      </c>
      <c r="AN41" s="32" t="str">
        <f t="shared" si="28"/>
        <v>NA</v>
      </c>
      <c r="AO41" s="33" t="str" cm="1">
        <f t="array" ref="AO41">IFERROR(_xlfn.XLOOKUP($B$4&amp;$B$11&amp;AN41,$A$69:$A$91&amp;$B$69:$B$91&amp;$C$69:$C$91,$D$69:$D$91),"")</f>
        <v/>
      </c>
      <c r="AP41" s="32" t="str">
        <f t="shared" ref="AP41:AP71" si="82">IFERROR(AP40-(AQ41-AO41*AP40/12),"")</f>
        <v/>
      </c>
      <c r="AQ41" s="37" t="str">
        <f t="shared" si="29"/>
        <v/>
      </c>
      <c r="AR41" s="37">
        <f t="shared" si="30"/>
        <v>0</v>
      </c>
      <c r="AS41" s="32" t="str">
        <f t="shared" si="31"/>
        <v/>
      </c>
      <c r="AT41" s="32"/>
      <c r="AU41" s="8"/>
      <c r="AV41" s="8"/>
      <c r="AW41" s="20">
        <f t="shared" ref="AW41:AW67" si="83">AW40+1</f>
        <v>35</v>
      </c>
      <c r="AX41" s="22">
        <f t="shared" si="32"/>
        <v>0</v>
      </c>
      <c r="AY41" s="8"/>
      <c r="AZ41" s="8"/>
      <c r="BA41" s="22">
        <f t="shared" ref="BA41:BA67" si="84">AX41+AY41+AZ41</f>
        <v>0</v>
      </c>
      <c r="BB41" s="32" t="str">
        <f t="shared" si="33"/>
        <v>NA</v>
      </c>
      <c r="BC41" s="33" t="str" cm="1">
        <f t="array" ref="BC41">IFERROR(_xlfn.XLOOKUP($B$4&amp;$B$11&amp;BB41,$A$69:$A$91&amp;$B$69:$B$91&amp;$C$69:$C$91,$D$69:$D$91),"")</f>
        <v/>
      </c>
      <c r="BD41" s="37" t="str">
        <f t="shared" si="69"/>
        <v/>
      </c>
      <c r="BE41" s="37">
        <f t="shared" si="34"/>
        <v>0</v>
      </c>
      <c r="BF41" s="37">
        <f t="shared" si="35"/>
        <v>0</v>
      </c>
      <c r="BG41" s="32" t="str">
        <f t="shared" si="36"/>
        <v/>
      </c>
      <c r="BK41" s="20">
        <f t="shared" ref="BK41:BK71" si="85">BK40+1</f>
        <v>35</v>
      </c>
      <c r="BL41" s="22">
        <f t="shared" si="37"/>
        <v>0</v>
      </c>
      <c r="BO41" s="22">
        <f t="shared" ref="BO41:BO70" si="86">BL41+BM41+BN41</f>
        <v>0</v>
      </c>
      <c r="BP41" s="32" t="str">
        <f t="shared" si="38"/>
        <v>NA</v>
      </c>
      <c r="BQ41" s="33" t="str" cm="1">
        <f t="array" ref="BQ41">IFERROR(_xlfn.XLOOKUP($B$4&amp;$B$11&amp;BP41,$A$69:$A$91&amp;$B$69:$B$91&amp;$C$69:$C$91,$D$69:$D$91),"")</f>
        <v/>
      </c>
      <c r="BR41" s="37" t="str">
        <f t="shared" si="70"/>
        <v/>
      </c>
      <c r="BS41" s="37">
        <f t="shared" si="39"/>
        <v>0</v>
      </c>
      <c r="BT41" s="37">
        <f t="shared" si="40"/>
        <v>0</v>
      </c>
      <c r="BU41" s="32" t="str">
        <f t="shared" si="41"/>
        <v/>
      </c>
      <c r="BV41" s="32"/>
      <c r="BY41" s="6">
        <f t="shared" ref="BY41:BY72" si="87">BY40+1</f>
        <v>35</v>
      </c>
      <c r="BZ41" s="9">
        <f t="shared" si="42"/>
        <v>500</v>
      </c>
      <c r="CA41" s="6">
        <f t="shared" si="43"/>
        <v>0</v>
      </c>
      <c r="CC41" s="8">
        <f t="shared" ref="CC41:CC70" si="88">BZ41+CA41+CB41</f>
        <v>500</v>
      </c>
      <c r="CD41" s="42" t="str">
        <f t="shared" si="44"/>
        <v>NA</v>
      </c>
      <c r="CE41" s="43" t="str" cm="1">
        <f t="array" ref="CE41">IFERROR(_xlfn.XLOOKUP($B$4&amp;$B$11&amp;CD41,$A$69:$A$91&amp;$B$69:$B$91&amp;$C$69:$C$91,$D$69:$D$91),"")</f>
        <v/>
      </c>
      <c r="CF41" s="42" t="str">
        <f t="shared" ref="CF41:CF71" si="89">IFERROR(CF40-(CG41-CE41*CF40/12),"")</f>
        <v/>
      </c>
      <c r="CG41" s="44" t="str">
        <f t="shared" si="45"/>
        <v/>
      </c>
      <c r="CH41" s="44">
        <f t="shared" si="46"/>
        <v>0</v>
      </c>
      <c r="CI41" s="42" t="str">
        <f t="shared" si="47"/>
        <v/>
      </c>
      <c r="CJ41" s="42"/>
      <c r="CM41" s="6">
        <f t="shared" ref="CM41:CM72" si="90">CM40+1</f>
        <v>35</v>
      </c>
      <c r="CN41" s="9">
        <f t="shared" si="48"/>
        <v>500</v>
      </c>
      <c r="CQ41" s="8">
        <f t="shared" ref="CQ41:CQ70" si="91">CN41+CO41+CP41</f>
        <v>500</v>
      </c>
      <c r="CR41" s="42" t="str">
        <f t="shared" si="49"/>
        <v>NA</v>
      </c>
      <c r="CS41" s="43" t="str" cm="1">
        <f t="array" ref="CS41">IFERROR(_xlfn.XLOOKUP($B$4&amp;$B$11&amp;CR41,$A$69:$A$91&amp;$B$69:$B$91&amp;$C$69:$C$91,$D$69:$D$91),"")</f>
        <v/>
      </c>
      <c r="CT41" s="42" t="str">
        <f t="shared" ref="CT41:CT71" si="92">IFERROR(CT40-(CU41-CS41*CT40/12),"")</f>
        <v/>
      </c>
      <c r="CU41" s="44" t="str">
        <f t="shared" si="50"/>
        <v/>
      </c>
      <c r="CV41" s="44">
        <f t="shared" si="51"/>
        <v>0</v>
      </c>
      <c r="CW41" s="42" t="str">
        <f t="shared" si="52"/>
        <v/>
      </c>
      <c r="DA41" s="6">
        <f t="shared" ref="DA41:DA72" si="93">DA40+1</f>
        <v>35</v>
      </c>
      <c r="DB41" s="23">
        <f t="shared" si="53"/>
        <v>0</v>
      </c>
      <c r="DC41" s="6">
        <f t="shared" si="54"/>
        <v>0</v>
      </c>
      <c r="DE41" s="24">
        <f t="shared" ref="DE41:DE70" si="94">DB41+DC41+DD41</f>
        <v>0</v>
      </c>
      <c r="DF41" s="42" t="str">
        <f t="shared" si="55"/>
        <v>NA</v>
      </c>
      <c r="DG41" s="43" t="str" cm="1">
        <f t="array" ref="DG41">IFERROR(_xlfn.XLOOKUP($B$4&amp;$B$11&amp;DF41,$A$69:$A$91&amp;$B$69:$B$91&amp;$C$69:$C$91,$D$69:$D$91),"")</f>
        <v/>
      </c>
      <c r="DH41" s="44" t="str">
        <f t="shared" si="71"/>
        <v/>
      </c>
      <c r="DI41" s="44">
        <f t="shared" si="56"/>
        <v>0</v>
      </c>
      <c r="DJ41" s="44">
        <f t="shared" si="57"/>
        <v>0</v>
      </c>
      <c r="DK41" s="42" t="str">
        <f t="shared" si="58"/>
        <v/>
      </c>
      <c r="DL41" s="42"/>
      <c r="DO41" s="6">
        <f t="shared" ref="DO41:DO72" si="95">DO40+1</f>
        <v>35</v>
      </c>
      <c r="DP41" s="3">
        <f t="shared" si="59"/>
        <v>0</v>
      </c>
      <c r="DS41" s="24">
        <f t="shared" ref="DS41:DS71" si="96">DP41+DQ41+DR41</f>
        <v>0</v>
      </c>
      <c r="DT41" s="42" t="str">
        <f t="shared" si="60"/>
        <v>NA</v>
      </c>
      <c r="DU41" s="43" t="str" cm="1">
        <f t="array" ref="DU41">IFERROR(_xlfn.XLOOKUP($B$4&amp;$B$11&amp;DT41,$A$69:$A$91&amp;$B$69:$B$91&amp;$C$69:$C$91,$D$69:$D$91),"")</f>
        <v/>
      </c>
      <c r="DV41" s="44" t="str">
        <f t="shared" si="72"/>
        <v/>
      </c>
      <c r="DW41" s="44">
        <f t="shared" si="61"/>
        <v>0</v>
      </c>
      <c r="DX41" s="44">
        <f t="shared" si="62"/>
        <v>0</v>
      </c>
      <c r="DY41" s="42" t="str">
        <f t="shared" si="63"/>
        <v/>
      </c>
      <c r="DZ41" s="42"/>
      <c r="EC41" s="6">
        <f t="shared" ref="EC41:EC72" si="97">EC40+1</f>
        <v>35</v>
      </c>
      <c r="ED41" s="47">
        <f t="shared" si="75"/>
        <v>531.91489361702122</v>
      </c>
      <c r="EE41" s="6">
        <f t="shared" si="74"/>
        <v>0</v>
      </c>
      <c r="EG41" s="8">
        <f t="shared" ref="EG41:EG70" si="98">ED41+EE41+EF41</f>
        <v>531.91489361702122</v>
      </c>
      <c r="EH41" s="45" t="s">
        <v>62</v>
      </c>
      <c r="EI41" s="110">
        <f t="shared" si="76"/>
        <v>0</v>
      </c>
      <c r="EJ41" s="109">
        <f t="shared" si="73"/>
        <v>0</v>
      </c>
      <c r="EK41" s="109">
        <f t="shared" si="66"/>
        <v>0</v>
      </c>
      <c r="EL41" s="44">
        <f t="shared" si="67"/>
        <v>0</v>
      </c>
      <c r="EM41" s="42" t="str">
        <f t="shared" si="68"/>
        <v/>
      </c>
    </row>
    <row r="42" spans="1:143" hidden="1" x14ac:dyDescent="0.25">
      <c r="A42" s="160"/>
      <c r="B42" s="178"/>
      <c r="C42" s="178"/>
      <c r="D42" s="179"/>
      <c r="U42" s="6">
        <f t="shared" si="77"/>
        <v>36</v>
      </c>
      <c r="V42" s="9">
        <f t="shared" si="22"/>
        <v>500</v>
      </c>
      <c r="Y42" s="8">
        <f t="shared" si="78"/>
        <v>500</v>
      </c>
      <c r="Z42" s="30" t="str">
        <f t="shared" si="23"/>
        <v>NA</v>
      </c>
      <c r="AA42" s="28" t="str" cm="1">
        <f t="array" ref="AA42">IFERROR(_xlfn.XLOOKUP($B$4&amp;$B$11&amp;Z42,$A$69:$A$91&amp;$B$69:$B$91&amp;$C$69:$C$91,$D$69:$D$91),"")</f>
        <v/>
      </c>
      <c r="AB42" s="30" t="str">
        <f t="shared" si="79"/>
        <v/>
      </c>
      <c r="AC42" s="29" t="str">
        <f t="shared" si="24"/>
        <v/>
      </c>
      <c r="AD42" s="29">
        <f t="shared" si="25"/>
        <v>0</v>
      </c>
      <c r="AE42" s="30" t="str">
        <f t="shared" si="26"/>
        <v/>
      </c>
      <c r="AI42" s="6">
        <f t="shared" si="80"/>
        <v>36</v>
      </c>
      <c r="AJ42" s="9">
        <f t="shared" si="27"/>
        <v>500</v>
      </c>
      <c r="AM42" s="8">
        <f t="shared" si="81"/>
        <v>500</v>
      </c>
      <c r="AN42" s="32" t="str">
        <f t="shared" si="28"/>
        <v>NA</v>
      </c>
      <c r="AO42" s="33" t="str" cm="1">
        <f t="array" ref="AO42">IFERROR(_xlfn.XLOOKUP($B$4&amp;$B$11&amp;AN42,$A$69:$A$91&amp;$B$69:$B$91&amp;$C$69:$C$91,$D$69:$D$91),"")</f>
        <v/>
      </c>
      <c r="AP42" s="32" t="str">
        <f t="shared" si="82"/>
        <v/>
      </c>
      <c r="AQ42" s="37" t="str">
        <f t="shared" si="29"/>
        <v/>
      </c>
      <c r="AR42" s="37">
        <f t="shared" si="30"/>
        <v>0</v>
      </c>
      <c r="AS42" s="32" t="str">
        <f t="shared" si="31"/>
        <v/>
      </c>
      <c r="AT42" s="32"/>
      <c r="AU42" s="8"/>
      <c r="AV42" s="8"/>
      <c r="AW42" s="20">
        <f t="shared" si="83"/>
        <v>36</v>
      </c>
      <c r="AX42" s="22">
        <f t="shared" si="32"/>
        <v>0</v>
      </c>
      <c r="AY42" s="8"/>
      <c r="AZ42" s="8"/>
      <c r="BA42" s="22">
        <f t="shared" si="84"/>
        <v>0</v>
      </c>
      <c r="BB42" s="32" t="str">
        <f t="shared" si="33"/>
        <v>NA</v>
      </c>
      <c r="BC42" s="33" t="str" cm="1">
        <f t="array" ref="BC42">IFERROR(_xlfn.XLOOKUP($B$4&amp;$B$11&amp;BB42,$A$69:$A$91&amp;$B$69:$B$91&amp;$C$69:$C$91,$D$69:$D$91),"")</f>
        <v/>
      </c>
      <c r="BD42" s="37" t="str">
        <f t="shared" si="69"/>
        <v/>
      </c>
      <c r="BE42" s="37">
        <f t="shared" si="34"/>
        <v>0</v>
      </c>
      <c r="BF42" s="37">
        <f t="shared" si="35"/>
        <v>0</v>
      </c>
      <c r="BG42" s="32" t="str">
        <f t="shared" si="36"/>
        <v/>
      </c>
      <c r="BK42" s="20">
        <f t="shared" si="85"/>
        <v>36</v>
      </c>
      <c r="BL42" s="22">
        <f t="shared" si="37"/>
        <v>0</v>
      </c>
      <c r="BO42" s="22">
        <f t="shared" si="86"/>
        <v>0</v>
      </c>
      <c r="BP42" s="32" t="str">
        <f t="shared" si="38"/>
        <v>NA</v>
      </c>
      <c r="BQ42" s="33" t="str" cm="1">
        <f t="array" ref="BQ42">IFERROR(_xlfn.XLOOKUP($B$4&amp;$B$11&amp;BP42,$A$69:$A$91&amp;$B$69:$B$91&amp;$C$69:$C$91,$D$69:$D$91),"")</f>
        <v/>
      </c>
      <c r="BR42" s="37" t="str">
        <f t="shared" si="70"/>
        <v/>
      </c>
      <c r="BS42" s="37">
        <f t="shared" si="39"/>
        <v>0</v>
      </c>
      <c r="BT42" s="37">
        <f t="shared" si="40"/>
        <v>0</v>
      </c>
      <c r="BU42" s="32" t="str">
        <f t="shared" si="41"/>
        <v/>
      </c>
      <c r="BV42" s="32"/>
      <c r="BY42" s="6">
        <f t="shared" si="87"/>
        <v>36</v>
      </c>
      <c r="BZ42" s="9">
        <f t="shared" si="42"/>
        <v>500</v>
      </c>
      <c r="CA42" s="6">
        <f t="shared" si="43"/>
        <v>395</v>
      </c>
      <c r="CC42" s="8">
        <f t="shared" si="88"/>
        <v>895</v>
      </c>
      <c r="CD42" s="42" t="str">
        <f t="shared" si="44"/>
        <v>NA</v>
      </c>
      <c r="CE42" s="43" t="str" cm="1">
        <f t="array" ref="CE42">IFERROR(_xlfn.XLOOKUP($B$4&amp;$B$11&amp;CD42,$A$69:$A$91&amp;$B$69:$B$91&amp;$C$69:$C$91,$D$69:$D$91),"")</f>
        <v/>
      </c>
      <c r="CF42" s="42" t="str">
        <f t="shared" si="89"/>
        <v/>
      </c>
      <c r="CG42" s="44" t="str">
        <f t="shared" si="45"/>
        <v/>
      </c>
      <c r="CH42" s="44">
        <f t="shared" si="46"/>
        <v>395</v>
      </c>
      <c r="CI42" s="42" t="str">
        <f t="shared" si="47"/>
        <v/>
      </c>
      <c r="CJ42" s="42"/>
      <c r="CM42" s="6">
        <f t="shared" si="90"/>
        <v>36</v>
      </c>
      <c r="CN42" s="9">
        <f t="shared" si="48"/>
        <v>500</v>
      </c>
      <c r="CQ42" s="8">
        <f t="shared" si="91"/>
        <v>500</v>
      </c>
      <c r="CR42" s="42" t="str">
        <f t="shared" si="49"/>
        <v>NA</v>
      </c>
      <c r="CS42" s="43" t="str" cm="1">
        <f t="array" ref="CS42">IFERROR(_xlfn.XLOOKUP($B$4&amp;$B$11&amp;CR42,$A$69:$A$91&amp;$B$69:$B$91&amp;$C$69:$C$91,$D$69:$D$91),"")</f>
        <v/>
      </c>
      <c r="CT42" s="42" t="str">
        <f t="shared" si="92"/>
        <v/>
      </c>
      <c r="CU42" s="44" t="str">
        <f t="shared" si="50"/>
        <v/>
      </c>
      <c r="CV42" s="44">
        <f t="shared" si="51"/>
        <v>0</v>
      </c>
      <c r="CW42" s="42" t="str">
        <f t="shared" si="52"/>
        <v/>
      </c>
      <c r="DA42" s="6">
        <f t="shared" si="93"/>
        <v>36</v>
      </c>
      <c r="DB42" s="23">
        <f t="shared" si="53"/>
        <v>0</v>
      </c>
      <c r="DC42" s="6">
        <f t="shared" si="54"/>
        <v>395</v>
      </c>
      <c r="DE42" s="24">
        <f t="shared" si="94"/>
        <v>395</v>
      </c>
      <c r="DF42" s="42" t="str">
        <f t="shared" si="55"/>
        <v>NA</v>
      </c>
      <c r="DG42" s="43" t="str" cm="1">
        <f t="array" ref="DG42">IFERROR(_xlfn.XLOOKUP($B$4&amp;$B$11&amp;DF42,$A$69:$A$91&amp;$B$69:$B$91&amp;$C$69:$C$91,$D$69:$D$91),"")</f>
        <v/>
      </c>
      <c r="DH42" s="44" t="str">
        <f t="shared" si="71"/>
        <v/>
      </c>
      <c r="DI42" s="44">
        <f t="shared" si="56"/>
        <v>0</v>
      </c>
      <c r="DJ42" s="44">
        <f t="shared" si="57"/>
        <v>395</v>
      </c>
      <c r="DK42" s="42" t="str">
        <f t="shared" si="58"/>
        <v/>
      </c>
      <c r="DL42" s="42"/>
      <c r="DO42" s="6">
        <f t="shared" si="95"/>
        <v>36</v>
      </c>
      <c r="DP42" s="3">
        <f t="shared" si="59"/>
        <v>0</v>
      </c>
      <c r="DS42" s="24">
        <f t="shared" si="96"/>
        <v>0</v>
      </c>
      <c r="DT42" s="42" t="str">
        <f t="shared" si="60"/>
        <v>NA</v>
      </c>
      <c r="DU42" s="43" t="str" cm="1">
        <f t="array" ref="DU42">IFERROR(_xlfn.XLOOKUP($B$4&amp;$B$11&amp;DT42,$A$69:$A$91&amp;$B$69:$B$91&amp;$C$69:$C$91,$D$69:$D$91),"")</f>
        <v/>
      </c>
      <c r="DV42" s="44" t="str">
        <f t="shared" si="72"/>
        <v/>
      </c>
      <c r="DW42" s="44">
        <f t="shared" si="61"/>
        <v>0</v>
      </c>
      <c r="DX42" s="44">
        <f t="shared" si="62"/>
        <v>0</v>
      </c>
      <c r="DY42" s="42" t="str">
        <f t="shared" si="63"/>
        <v/>
      </c>
      <c r="DZ42" s="42"/>
      <c r="EC42" s="6">
        <f t="shared" si="97"/>
        <v>36</v>
      </c>
      <c r="ED42" s="47">
        <f t="shared" si="75"/>
        <v>531.91489361702122</v>
      </c>
      <c r="EE42" s="6">
        <f t="shared" si="74"/>
        <v>395</v>
      </c>
      <c r="EG42" s="8">
        <f t="shared" si="98"/>
        <v>926.91489361702122</v>
      </c>
      <c r="EH42" s="45" t="s">
        <v>62</v>
      </c>
      <c r="EI42" s="110">
        <f t="shared" si="76"/>
        <v>0</v>
      </c>
      <c r="EJ42" s="109">
        <f t="shared" si="73"/>
        <v>0</v>
      </c>
      <c r="EK42" s="109">
        <f t="shared" si="66"/>
        <v>0</v>
      </c>
      <c r="EL42" s="44">
        <f t="shared" si="67"/>
        <v>395</v>
      </c>
      <c r="EM42" s="42" t="str">
        <f t="shared" si="68"/>
        <v/>
      </c>
    </row>
    <row r="43" spans="1:143" hidden="1" x14ac:dyDescent="0.25">
      <c r="A43" s="160"/>
      <c r="B43" s="178"/>
      <c r="C43" s="178"/>
      <c r="D43" s="179"/>
      <c r="U43" s="6">
        <f t="shared" si="77"/>
        <v>37</v>
      </c>
      <c r="V43" s="9">
        <f t="shared" si="22"/>
        <v>500</v>
      </c>
      <c r="Y43" s="8">
        <f t="shared" si="78"/>
        <v>500</v>
      </c>
      <c r="Z43" s="30" t="str">
        <f t="shared" si="23"/>
        <v>NA</v>
      </c>
      <c r="AA43" s="28" t="str" cm="1">
        <f t="array" ref="AA43">IFERROR(_xlfn.XLOOKUP($B$4&amp;$B$11&amp;Z43,$A$69:$A$91&amp;$B$69:$B$91&amp;$C$69:$C$91,$D$69:$D$91),"")</f>
        <v/>
      </c>
      <c r="AB43" s="30" t="str">
        <f t="shared" si="79"/>
        <v/>
      </c>
      <c r="AC43" s="29" t="str">
        <f t="shared" si="24"/>
        <v/>
      </c>
      <c r="AD43" s="29">
        <f t="shared" si="25"/>
        <v>0</v>
      </c>
      <c r="AE43" s="30" t="str">
        <f t="shared" si="26"/>
        <v/>
      </c>
      <c r="AI43" s="6">
        <f t="shared" si="80"/>
        <v>37</v>
      </c>
      <c r="AJ43" s="9">
        <f t="shared" si="27"/>
        <v>500</v>
      </c>
      <c r="AM43" s="8">
        <f t="shared" si="81"/>
        <v>500</v>
      </c>
      <c r="AN43" s="32" t="str">
        <f t="shared" si="28"/>
        <v>NA</v>
      </c>
      <c r="AO43" s="33" t="str" cm="1">
        <f t="array" ref="AO43">IFERROR(_xlfn.XLOOKUP($B$4&amp;$B$11&amp;AN43,$A$69:$A$91&amp;$B$69:$B$91&amp;$C$69:$C$91,$D$69:$D$91),"")</f>
        <v/>
      </c>
      <c r="AP43" s="32" t="str">
        <f t="shared" si="82"/>
        <v/>
      </c>
      <c r="AQ43" s="37" t="str">
        <f t="shared" si="29"/>
        <v/>
      </c>
      <c r="AR43" s="37">
        <f t="shared" si="30"/>
        <v>0</v>
      </c>
      <c r="AS43" s="32" t="str">
        <f t="shared" si="31"/>
        <v/>
      </c>
      <c r="AT43" s="32"/>
      <c r="AU43" s="8"/>
      <c r="AV43" s="8"/>
      <c r="AW43" s="20">
        <f t="shared" si="83"/>
        <v>37</v>
      </c>
      <c r="AX43" s="22">
        <f t="shared" si="32"/>
        <v>0</v>
      </c>
      <c r="AY43" s="8"/>
      <c r="AZ43" s="8"/>
      <c r="BA43" s="22">
        <f t="shared" si="84"/>
        <v>0</v>
      </c>
      <c r="BB43" s="32" t="str">
        <f t="shared" si="33"/>
        <v>NA</v>
      </c>
      <c r="BC43" s="33" t="str" cm="1">
        <f t="array" ref="BC43">IFERROR(_xlfn.XLOOKUP($B$4&amp;$B$11&amp;BB43,$A$69:$A$91&amp;$B$69:$B$91&amp;$C$69:$C$91,$D$69:$D$91),"")</f>
        <v/>
      </c>
      <c r="BD43" s="37" t="str">
        <f t="shared" si="69"/>
        <v/>
      </c>
      <c r="BE43" s="37">
        <f t="shared" si="34"/>
        <v>0</v>
      </c>
      <c r="BF43" s="37">
        <f t="shared" si="35"/>
        <v>0</v>
      </c>
      <c r="BG43" s="32" t="str">
        <f t="shared" si="36"/>
        <v/>
      </c>
      <c r="BK43" s="20">
        <f t="shared" si="85"/>
        <v>37</v>
      </c>
      <c r="BL43" s="22">
        <f t="shared" si="37"/>
        <v>0</v>
      </c>
      <c r="BO43" s="22">
        <f t="shared" si="86"/>
        <v>0</v>
      </c>
      <c r="BP43" s="32" t="str">
        <f t="shared" si="38"/>
        <v>NA</v>
      </c>
      <c r="BQ43" s="33" t="str" cm="1">
        <f t="array" ref="BQ43">IFERROR(_xlfn.XLOOKUP($B$4&amp;$B$11&amp;BP43,$A$69:$A$91&amp;$B$69:$B$91&amp;$C$69:$C$91,$D$69:$D$91),"")</f>
        <v/>
      </c>
      <c r="BR43" s="37" t="str">
        <f t="shared" si="70"/>
        <v/>
      </c>
      <c r="BS43" s="37">
        <f t="shared" si="39"/>
        <v>0</v>
      </c>
      <c r="BT43" s="37">
        <f t="shared" si="40"/>
        <v>0</v>
      </c>
      <c r="BU43" s="32" t="str">
        <f t="shared" si="41"/>
        <v/>
      </c>
      <c r="BV43" s="32"/>
      <c r="BY43" s="6">
        <f t="shared" si="87"/>
        <v>37</v>
      </c>
      <c r="BZ43" s="9">
        <f t="shared" si="42"/>
        <v>500</v>
      </c>
      <c r="CA43" s="6">
        <f t="shared" si="43"/>
        <v>0</v>
      </c>
      <c r="CC43" s="8">
        <f t="shared" si="88"/>
        <v>500</v>
      </c>
      <c r="CD43" s="42" t="str">
        <f t="shared" si="44"/>
        <v>NA</v>
      </c>
      <c r="CE43" s="43" t="str" cm="1">
        <f t="array" ref="CE43">IFERROR(_xlfn.XLOOKUP($B$4&amp;$B$11&amp;CD43,$A$69:$A$91&amp;$B$69:$B$91&amp;$C$69:$C$91,$D$69:$D$91),"")</f>
        <v/>
      </c>
      <c r="CF43" s="42" t="str">
        <f t="shared" si="89"/>
        <v/>
      </c>
      <c r="CG43" s="44" t="str">
        <f t="shared" si="45"/>
        <v/>
      </c>
      <c r="CH43" s="44">
        <f t="shared" si="46"/>
        <v>0</v>
      </c>
      <c r="CI43" s="42" t="str">
        <f t="shared" si="47"/>
        <v/>
      </c>
      <c r="CJ43" s="42"/>
      <c r="CM43" s="6">
        <f t="shared" si="90"/>
        <v>37</v>
      </c>
      <c r="CN43" s="9">
        <f t="shared" si="48"/>
        <v>500</v>
      </c>
      <c r="CQ43" s="8">
        <f t="shared" si="91"/>
        <v>500</v>
      </c>
      <c r="CR43" s="42" t="str">
        <f t="shared" si="49"/>
        <v>NA</v>
      </c>
      <c r="CS43" s="43" t="str" cm="1">
        <f t="array" ref="CS43">IFERROR(_xlfn.XLOOKUP($B$4&amp;$B$11&amp;CR43,$A$69:$A$91&amp;$B$69:$B$91&amp;$C$69:$C$91,$D$69:$D$91),"")</f>
        <v/>
      </c>
      <c r="CT43" s="42" t="str">
        <f t="shared" si="92"/>
        <v/>
      </c>
      <c r="CU43" s="44" t="str">
        <f t="shared" si="50"/>
        <v/>
      </c>
      <c r="CV43" s="44">
        <f t="shared" si="51"/>
        <v>0</v>
      </c>
      <c r="CW43" s="42" t="str">
        <f t="shared" si="52"/>
        <v/>
      </c>
      <c r="DA43" s="6">
        <f t="shared" si="93"/>
        <v>37</v>
      </c>
      <c r="DB43" s="23">
        <f t="shared" si="53"/>
        <v>0</v>
      </c>
      <c r="DC43" s="6">
        <f t="shared" si="54"/>
        <v>0</v>
      </c>
      <c r="DE43" s="24">
        <f t="shared" si="94"/>
        <v>0</v>
      </c>
      <c r="DF43" s="42" t="str">
        <f t="shared" si="55"/>
        <v>NA</v>
      </c>
      <c r="DG43" s="43" t="str" cm="1">
        <f t="array" ref="DG43">IFERROR(_xlfn.XLOOKUP($B$4&amp;$B$11&amp;DF43,$A$69:$A$91&amp;$B$69:$B$91&amp;$C$69:$C$91,$D$69:$D$91),"")</f>
        <v/>
      </c>
      <c r="DH43" s="44" t="str">
        <f t="shared" si="71"/>
        <v/>
      </c>
      <c r="DI43" s="44">
        <f t="shared" si="56"/>
        <v>0</v>
      </c>
      <c r="DJ43" s="44">
        <f t="shared" si="57"/>
        <v>0</v>
      </c>
      <c r="DK43" s="42" t="str">
        <f t="shared" si="58"/>
        <v/>
      </c>
      <c r="DL43" s="42"/>
      <c r="DO43" s="6">
        <f t="shared" si="95"/>
        <v>37</v>
      </c>
      <c r="DP43" s="3">
        <f t="shared" si="59"/>
        <v>0</v>
      </c>
      <c r="DS43" s="24">
        <f t="shared" si="96"/>
        <v>0</v>
      </c>
      <c r="DT43" s="42" t="str">
        <f t="shared" si="60"/>
        <v>NA</v>
      </c>
      <c r="DU43" s="43" t="str" cm="1">
        <f t="array" ref="DU43">IFERROR(_xlfn.XLOOKUP($B$4&amp;$B$11&amp;DT43,$A$69:$A$91&amp;$B$69:$B$91&amp;$C$69:$C$91,$D$69:$D$91),"")</f>
        <v/>
      </c>
      <c r="DV43" s="44" t="str">
        <f t="shared" si="72"/>
        <v/>
      </c>
      <c r="DW43" s="44">
        <f t="shared" si="61"/>
        <v>0</v>
      </c>
      <c r="DX43" s="44">
        <f t="shared" si="62"/>
        <v>0</v>
      </c>
      <c r="DY43" s="42" t="str">
        <f t="shared" si="63"/>
        <v/>
      </c>
      <c r="DZ43" s="42"/>
      <c r="EC43" s="6">
        <f t="shared" si="97"/>
        <v>37</v>
      </c>
      <c r="ED43" s="47">
        <f t="shared" si="75"/>
        <v>531.91489361702122</v>
      </c>
      <c r="EE43" s="6">
        <f t="shared" si="74"/>
        <v>0</v>
      </c>
      <c r="EG43" s="8">
        <f t="shared" si="98"/>
        <v>531.91489361702122</v>
      </c>
      <c r="EH43" s="45" t="s">
        <v>62</v>
      </c>
      <c r="EI43" s="110">
        <f t="shared" si="76"/>
        <v>0</v>
      </c>
      <c r="EJ43" s="109">
        <f t="shared" si="73"/>
        <v>0</v>
      </c>
      <c r="EK43" s="109">
        <f t="shared" si="66"/>
        <v>0</v>
      </c>
      <c r="EL43" s="44">
        <f t="shared" si="67"/>
        <v>0</v>
      </c>
      <c r="EM43" s="42" t="str">
        <f t="shared" si="68"/>
        <v/>
      </c>
    </row>
    <row r="44" spans="1:143" ht="24.95" hidden="1" customHeight="1" x14ac:dyDescent="0.25">
      <c r="A44" s="210" t="s">
        <v>195</v>
      </c>
      <c r="B44" s="211"/>
      <c r="C44" s="211"/>
      <c r="D44" s="212"/>
      <c r="F44" s="149"/>
      <c r="U44" s="6">
        <f t="shared" si="77"/>
        <v>38</v>
      </c>
      <c r="V44" s="9">
        <f t="shared" si="22"/>
        <v>500</v>
      </c>
      <c r="Y44" s="8">
        <f t="shared" si="78"/>
        <v>500</v>
      </c>
      <c r="Z44" s="30" t="str">
        <f t="shared" si="23"/>
        <v>NA</v>
      </c>
      <c r="AA44" s="28" t="str" cm="1">
        <f t="array" ref="AA44">IFERROR(_xlfn.XLOOKUP($B$4&amp;$B$11&amp;Z44,$A$69:$A$91&amp;$B$69:$B$91&amp;$C$69:$C$91,$D$69:$D$91),"")</f>
        <v/>
      </c>
      <c r="AB44" s="30" t="str">
        <f t="shared" si="79"/>
        <v/>
      </c>
      <c r="AC44" s="29" t="str">
        <f t="shared" si="24"/>
        <v/>
      </c>
      <c r="AD44" s="29">
        <f t="shared" si="25"/>
        <v>0</v>
      </c>
      <c r="AE44" s="30" t="str">
        <f t="shared" si="26"/>
        <v/>
      </c>
      <c r="AI44" s="6">
        <f t="shared" si="80"/>
        <v>38</v>
      </c>
      <c r="AJ44" s="9">
        <f t="shared" si="27"/>
        <v>500</v>
      </c>
      <c r="AM44" s="8">
        <f t="shared" si="81"/>
        <v>500</v>
      </c>
      <c r="AN44" s="32" t="str">
        <f t="shared" si="28"/>
        <v>NA</v>
      </c>
      <c r="AO44" s="33" t="str" cm="1">
        <f t="array" ref="AO44">IFERROR(_xlfn.XLOOKUP($B$4&amp;$B$11&amp;AN44,$A$69:$A$91&amp;$B$69:$B$91&amp;$C$69:$C$91,$D$69:$D$91),"")</f>
        <v/>
      </c>
      <c r="AP44" s="32" t="str">
        <f t="shared" si="82"/>
        <v/>
      </c>
      <c r="AQ44" s="37" t="str">
        <f t="shared" si="29"/>
        <v/>
      </c>
      <c r="AR44" s="37">
        <f t="shared" si="30"/>
        <v>0</v>
      </c>
      <c r="AS44" s="32" t="str">
        <f t="shared" si="31"/>
        <v/>
      </c>
      <c r="AT44" s="32"/>
      <c r="AU44" s="8"/>
      <c r="AV44" s="8"/>
      <c r="AW44" s="20">
        <f t="shared" si="83"/>
        <v>38</v>
      </c>
      <c r="AX44" s="22">
        <f t="shared" si="32"/>
        <v>0</v>
      </c>
      <c r="AY44" s="8"/>
      <c r="AZ44" s="8"/>
      <c r="BA44" s="22">
        <f t="shared" si="84"/>
        <v>0</v>
      </c>
      <c r="BB44" s="32" t="str">
        <f t="shared" si="33"/>
        <v>NA</v>
      </c>
      <c r="BC44" s="33" t="str" cm="1">
        <f t="array" ref="BC44">IFERROR(_xlfn.XLOOKUP($B$4&amp;$B$11&amp;BB44,$A$69:$A$91&amp;$B$69:$B$91&amp;$C$69:$C$91,$D$69:$D$91),"")</f>
        <v/>
      </c>
      <c r="BD44" s="37" t="str">
        <f t="shared" si="69"/>
        <v/>
      </c>
      <c r="BE44" s="37">
        <f t="shared" si="34"/>
        <v>0</v>
      </c>
      <c r="BF44" s="37">
        <f t="shared" si="35"/>
        <v>0</v>
      </c>
      <c r="BG44" s="32" t="str">
        <f t="shared" si="36"/>
        <v/>
      </c>
      <c r="BK44" s="20">
        <f t="shared" si="85"/>
        <v>38</v>
      </c>
      <c r="BL44" s="22">
        <f t="shared" si="37"/>
        <v>0</v>
      </c>
      <c r="BO44" s="22">
        <f t="shared" si="86"/>
        <v>0</v>
      </c>
      <c r="BP44" s="32" t="str">
        <f t="shared" si="38"/>
        <v>NA</v>
      </c>
      <c r="BQ44" s="33" t="str" cm="1">
        <f t="array" ref="BQ44">IFERROR(_xlfn.XLOOKUP($B$4&amp;$B$11&amp;BP44,$A$69:$A$91&amp;$B$69:$B$91&amp;$C$69:$C$91,$D$69:$D$91),"")</f>
        <v/>
      </c>
      <c r="BR44" s="37" t="str">
        <f t="shared" si="70"/>
        <v/>
      </c>
      <c r="BS44" s="37">
        <f t="shared" si="39"/>
        <v>0</v>
      </c>
      <c r="BT44" s="37">
        <f t="shared" si="40"/>
        <v>0</v>
      </c>
      <c r="BU44" s="32" t="str">
        <f t="shared" si="41"/>
        <v/>
      </c>
      <c r="BV44" s="32"/>
      <c r="BY44" s="6">
        <f t="shared" si="87"/>
        <v>38</v>
      </c>
      <c r="BZ44" s="9">
        <f t="shared" si="42"/>
        <v>500</v>
      </c>
      <c r="CA44" s="6">
        <f t="shared" si="43"/>
        <v>0</v>
      </c>
      <c r="CC44" s="8">
        <f t="shared" si="88"/>
        <v>500</v>
      </c>
      <c r="CD44" s="42" t="str">
        <f t="shared" si="44"/>
        <v>NA</v>
      </c>
      <c r="CE44" s="43" t="str" cm="1">
        <f t="array" ref="CE44">IFERROR(_xlfn.XLOOKUP($B$4&amp;$B$11&amp;CD44,$A$69:$A$91&amp;$B$69:$B$91&amp;$C$69:$C$91,$D$69:$D$91),"")</f>
        <v/>
      </c>
      <c r="CF44" s="42" t="str">
        <f t="shared" si="89"/>
        <v/>
      </c>
      <c r="CG44" s="44" t="str">
        <f t="shared" si="45"/>
        <v/>
      </c>
      <c r="CH44" s="44">
        <f t="shared" si="46"/>
        <v>0</v>
      </c>
      <c r="CI44" s="42" t="str">
        <f t="shared" si="47"/>
        <v/>
      </c>
      <c r="CJ44" s="42"/>
      <c r="CM44" s="6">
        <f t="shared" si="90"/>
        <v>38</v>
      </c>
      <c r="CN44" s="9">
        <f t="shared" si="48"/>
        <v>500</v>
      </c>
      <c r="CQ44" s="8">
        <f t="shared" si="91"/>
        <v>500</v>
      </c>
      <c r="CR44" s="42" t="str">
        <f t="shared" si="49"/>
        <v>NA</v>
      </c>
      <c r="CS44" s="43" t="str" cm="1">
        <f t="array" ref="CS44">IFERROR(_xlfn.XLOOKUP($B$4&amp;$B$11&amp;CR44,$A$69:$A$91&amp;$B$69:$B$91&amp;$C$69:$C$91,$D$69:$D$91),"")</f>
        <v/>
      </c>
      <c r="CT44" s="42" t="str">
        <f t="shared" si="92"/>
        <v/>
      </c>
      <c r="CU44" s="44" t="str">
        <f t="shared" si="50"/>
        <v/>
      </c>
      <c r="CV44" s="44">
        <f t="shared" si="51"/>
        <v>0</v>
      </c>
      <c r="CW44" s="42" t="str">
        <f t="shared" si="52"/>
        <v/>
      </c>
      <c r="DA44" s="6">
        <f t="shared" si="93"/>
        <v>38</v>
      </c>
      <c r="DB44" s="23">
        <f t="shared" si="53"/>
        <v>0</v>
      </c>
      <c r="DC44" s="6">
        <f t="shared" si="54"/>
        <v>0</v>
      </c>
      <c r="DE44" s="24">
        <f t="shared" si="94"/>
        <v>0</v>
      </c>
      <c r="DF44" s="42" t="str">
        <f t="shared" si="55"/>
        <v>NA</v>
      </c>
      <c r="DG44" s="43" t="str" cm="1">
        <f t="array" ref="DG44">IFERROR(_xlfn.XLOOKUP($B$4&amp;$B$11&amp;DF44,$A$69:$A$91&amp;$B$69:$B$91&amp;$C$69:$C$91,$D$69:$D$91),"")</f>
        <v/>
      </c>
      <c r="DH44" s="44" t="str">
        <f t="shared" si="71"/>
        <v/>
      </c>
      <c r="DI44" s="44">
        <f t="shared" si="56"/>
        <v>0</v>
      </c>
      <c r="DJ44" s="44">
        <f t="shared" si="57"/>
        <v>0</v>
      </c>
      <c r="DK44" s="42" t="str">
        <f t="shared" si="58"/>
        <v/>
      </c>
      <c r="DL44" s="42"/>
      <c r="DO44" s="6">
        <f t="shared" si="95"/>
        <v>38</v>
      </c>
      <c r="DP44" s="3">
        <f t="shared" si="59"/>
        <v>0</v>
      </c>
      <c r="DS44" s="24">
        <f t="shared" si="96"/>
        <v>0</v>
      </c>
      <c r="DT44" s="42" t="str">
        <f t="shared" si="60"/>
        <v>NA</v>
      </c>
      <c r="DU44" s="43" t="str" cm="1">
        <f t="array" ref="DU44">IFERROR(_xlfn.XLOOKUP($B$4&amp;$B$11&amp;DT44,$A$69:$A$91&amp;$B$69:$B$91&amp;$C$69:$C$91,$D$69:$D$91),"")</f>
        <v/>
      </c>
      <c r="DV44" s="44" t="str">
        <f t="shared" si="72"/>
        <v/>
      </c>
      <c r="DW44" s="44">
        <f t="shared" si="61"/>
        <v>0</v>
      </c>
      <c r="DX44" s="44">
        <f t="shared" si="62"/>
        <v>0</v>
      </c>
      <c r="DY44" s="42" t="str">
        <f t="shared" si="63"/>
        <v/>
      </c>
      <c r="DZ44" s="42"/>
      <c r="EC44" s="6">
        <f t="shared" si="97"/>
        <v>38</v>
      </c>
      <c r="ED44" s="47">
        <f t="shared" si="75"/>
        <v>531.91489361702122</v>
      </c>
      <c r="EE44" s="6">
        <f t="shared" si="74"/>
        <v>0</v>
      </c>
      <c r="EG44" s="8">
        <f t="shared" si="98"/>
        <v>531.91489361702122</v>
      </c>
      <c r="EH44" s="45" t="s">
        <v>62</v>
      </c>
      <c r="EI44" s="110">
        <f t="shared" si="76"/>
        <v>0</v>
      </c>
      <c r="EJ44" s="109">
        <f t="shared" si="73"/>
        <v>0</v>
      </c>
      <c r="EK44" s="109">
        <f t="shared" si="66"/>
        <v>0</v>
      </c>
      <c r="EL44" s="44">
        <f t="shared" si="67"/>
        <v>0</v>
      </c>
      <c r="EM44" s="42" t="str">
        <f t="shared" si="68"/>
        <v/>
      </c>
    </row>
    <row r="45" spans="1:143" ht="20.100000000000001" hidden="1" customHeight="1" x14ac:dyDescent="0.25">
      <c r="A45" s="166" t="s">
        <v>53</v>
      </c>
      <c r="B45" s="186">
        <v>300</v>
      </c>
      <c r="C45" s="186"/>
      <c r="D45" s="187"/>
      <c r="F45" s="149"/>
      <c r="U45" s="6">
        <f t="shared" si="77"/>
        <v>39</v>
      </c>
      <c r="V45" s="9">
        <f t="shared" si="22"/>
        <v>500</v>
      </c>
      <c r="Y45" s="8">
        <f t="shared" si="78"/>
        <v>500</v>
      </c>
      <c r="Z45" s="30" t="str">
        <f t="shared" si="23"/>
        <v>NA</v>
      </c>
      <c r="AA45" s="28" t="str" cm="1">
        <f t="array" ref="AA45">IFERROR(_xlfn.XLOOKUP($B$4&amp;$B$11&amp;Z45,$A$69:$A$91&amp;$B$69:$B$91&amp;$C$69:$C$91,$D$69:$D$91),"")</f>
        <v/>
      </c>
      <c r="AB45" s="30" t="str">
        <f t="shared" si="79"/>
        <v/>
      </c>
      <c r="AC45" s="29" t="str">
        <f t="shared" si="24"/>
        <v/>
      </c>
      <c r="AD45" s="29">
        <f t="shared" si="25"/>
        <v>0</v>
      </c>
      <c r="AE45" s="30" t="str">
        <f t="shared" si="26"/>
        <v/>
      </c>
      <c r="AI45" s="6">
        <f t="shared" si="80"/>
        <v>39</v>
      </c>
      <c r="AJ45" s="9">
        <f t="shared" si="27"/>
        <v>500</v>
      </c>
      <c r="AM45" s="8">
        <f t="shared" si="81"/>
        <v>500</v>
      </c>
      <c r="AN45" s="32" t="str">
        <f t="shared" si="28"/>
        <v>NA</v>
      </c>
      <c r="AO45" s="33" t="str" cm="1">
        <f t="array" ref="AO45">IFERROR(_xlfn.XLOOKUP($B$4&amp;$B$11&amp;AN45,$A$69:$A$91&amp;$B$69:$B$91&amp;$C$69:$C$91,$D$69:$D$91),"")</f>
        <v/>
      </c>
      <c r="AP45" s="32" t="str">
        <f t="shared" si="82"/>
        <v/>
      </c>
      <c r="AQ45" s="37" t="str">
        <f t="shared" si="29"/>
        <v/>
      </c>
      <c r="AR45" s="37">
        <f t="shared" si="30"/>
        <v>0</v>
      </c>
      <c r="AS45" s="32" t="str">
        <f t="shared" si="31"/>
        <v/>
      </c>
      <c r="AT45" s="32"/>
      <c r="AU45" s="8"/>
      <c r="AV45" s="8"/>
      <c r="AW45" s="20">
        <f t="shared" si="83"/>
        <v>39</v>
      </c>
      <c r="AX45" s="22">
        <f t="shared" ref="AX45:AX66" si="99">$AZ$4*$B$6/12*-1</f>
        <v>0</v>
      </c>
      <c r="AY45" s="8"/>
      <c r="AZ45" s="8"/>
      <c r="BA45" s="22">
        <f t="shared" si="84"/>
        <v>0</v>
      </c>
      <c r="BB45" s="32" t="str">
        <f t="shared" si="33"/>
        <v>NA</v>
      </c>
      <c r="BC45" s="33" t="str" cm="1">
        <f t="array" ref="BC45">IFERROR(_xlfn.XLOOKUP($B$4&amp;$B$11&amp;BB45,$A$69:$A$91&amp;$B$69:$B$91&amp;$C$69:$C$91,$D$69:$D$91),"")</f>
        <v/>
      </c>
      <c r="BD45" s="37" t="str">
        <f t="shared" si="69"/>
        <v/>
      </c>
      <c r="BE45" s="37">
        <f t="shared" si="34"/>
        <v>0</v>
      </c>
      <c r="BF45" s="37">
        <f t="shared" si="35"/>
        <v>0</v>
      </c>
      <c r="BG45" s="32" t="str">
        <f t="shared" si="36"/>
        <v/>
      </c>
      <c r="BK45" s="20">
        <f t="shared" si="85"/>
        <v>39</v>
      </c>
      <c r="BL45" s="22">
        <f t="shared" ref="BL45:BL66" si="100">$BN$4*$B$6/12*-1</f>
        <v>0</v>
      </c>
      <c r="BO45" s="22">
        <f t="shared" si="86"/>
        <v>0</v>
      </c>
      <c r="BP45" s="32" t="str">
        <f t="shared" si="38"/>
        <v>NA</v>
      </c>
      <c r="BQ45" s="33" t="str" cm="1">
        <f t="array" ref="BQ45">IFERROR(_xlfn.XLOOKUP($B$4&amp;$B$11&amp;BP45,$A$69:$A$91&amp;$B$69:$B$91&amp;$C$69:$C$91,$D$69:$D$91),"")</f>
        <v/>
      </c>
      <c r="BR45" s="37" t="str">
        <f t="shared" si="70"/>
        <v/>
      </c>
      <c r="BS45" s="37">
        <f t="shared" si="39"/>
        <v>0</v>
      </c>
      <c r="BT45" s="37">
        <f t="shared" si="40"/>
        <v>0</v>
      </c>
      <c r="BU45" s="32" t="str">
        <f t="shared" si="41"/>
        <v/>
      </c>
      <c r="BV45" s="32"/>
      <c r="BY45" s="6">
        <f t="shared" si="87"/>
        <v>39</v>
      </c>
      <c r="BZ45" s="9">
        <f t="shared" si="42"/>
        <v>500</v>
      </c>
      <c r="CA45" s="6">
        <f t="shared" si="43"/>
        <v>0</v>
      </c>
      <c r="CC45" s="8">
        <f t="shared" si="88"/>
        <v>500</v>
      </c>
      <c r="CD45" s="42" t="str">
        <f t="shared" si="44"/>
        <v>NA</v>
      </c>
      <c r="CE45" s="43" t="str" cm="1">
        <f t="array" ref="CE45">IFERROR(_xlfn.XLOOKUP($B$4&amp;$B$11&amp;CD45,$A$69:$A$91&amp;$B$69:$B$91&amp;$C$69:$C$91,$D$69:$D$91),"")</f>
        <v/>
      </c>
      <c r="CF45" s="42" t="str">
        <f t="shared" si="89"/>
        <v/>
      </c>
      <c r="CG45" s="44" t="str">
        <f t="shared" si="45"/>
        <v/>
      </c>
      <c r="CH45" s="44">
        <f t="shared" si="46"/>
        <v>0</v>
      </c>
      <c r="CI45" s="42" t="str">
        <f t="shared" si="47"/>
        <v/>
      </c>
      <c r="CJ45" s="42"/>
      <c r="CM45" s="6">
        <f t="shared" si="90"/>
        <v>39</v>
      </c>
      <c r="CN45" s="9">
        <f t="shared" si="48"/>
        <v>500</v>
      </c>
      <c r="CQ45" s="8">
        <f t="shared" si="91"/>
        <v>500</v>
      </c>
      <c r="CR45" s="42" t="str">
        <f t="shared" si="49"/>
        <v>NA</v>
      </c>
      <c r="CS45" s="43" t="str" cm="1">
        <f t="array" ref="CS45">IFERROR(_xlfn.XLOOKUP($B$4&amp;$B$11&amp;CR45,$A$69:$A$91&amp;$B$69:$B$91&amp;$C$69:$C$91,$D$69:$D$91),"")</f>
        <v/>
      </c>
      <c r="CT45" s="42" t="str">
        <f t="shared" si="92"/>
        <v/>
      </c>
      <c r="CU45" s="44" t="str">
        <f t="shared" si="50"/>
        <v/>
      </c>
      <c r="CV45" s="44">
        <f t="shared" si="51"/>
        <v>0</v>
      </c>
      <c r="CW45" s="42" t="str">
        <f t="shared" si="52"/>
        <v/>
      </c>
      <c r="DA45" s="6">
        <f t="shared" si="93"/>
        <v>39</v>
      </c>
      <c r="DB45" s="23">
        <f t="shared" ref="DB45:DB66" si="101">$DD$4*$B$6/12*-1</f>
        <v>0</v>
      </c>
      <c r="DC45" s="6">
        <f t="shared" si="54"/>
        <v>0</v>
      </c>
      <c r="DE45" s="24">
        <f t="shared" si="94"/>
        <v>0</v>
      </c>
      <c r="DF45" s="42" t="str">
        <f t="shared" si="55"/>
        <v>NA</v>
      </c>
      <c r="DG45" s="43" t="str" cm="1">
        <f t="array" ref="DG45">IFERROR(_xlfn.XLOOKUP($B$4&amp;$B$11&amp;DF45,$A$69:$A$91&amp;$B$69:$B$91&amp;$C$69:$C$91,$D$69:$D$91),"")</f>
        <v/>
      </c>
      <c r="DH45" s="44" t="str">
        <f t="shared" si="71"/>
        <v/>
      </c>
      <c r="DI45" s="44">
        <f t="shared" si="56"/>
        <v>0</v>
      </c>
      <c r="DJ45" s="44">
        <f t="shared" si="57"/>
        <v>0</v>
      </c>
      <c r="DK45" s="42" t="str">
        <f t="shared" si="58"/>
        <v/>
      </c>
      <c r="DL45" s="42"/>
      <c r="DO45" s="6">
        <f t="shared" si="95"/>
        <v>39</v>
      </c>
      <c r="DP45" s="3">
        <f t="shared" ref="DP45:DP66" si="102">$DR$4*$B$6/12*-1</f>
        <v>0</v>
      </c>
      <c r="DS45" s="24">
        <f t="shared" si="96"/>
        <v>0</v>
      </c>
      <c r="DT45" s="42" t="str">
        <f t="shared" si="60"/>
        <v>NA</v>
      </c>
      <c r="DU45" s="43" t="str" cm="1">
        <f t="array" ref="DU45">IFERROR(_xlfn.XLOOKUP($B$4&amp;$B$11&amp;DT45,$A$69:$A$91&amp;$B$69:$B$91&amp;$C$69:$C$91,$D$69:$D$91),"")</f>
        <v/>
      </c>
      <c r="DV45" s="44" t="str">
        <f t="shared" si="72"/>
        <v/>
      </c>
      <c r="DW45" s="44">
        <f t="shared" si="61"/>
        <v>0</v>
      </c>
      <c r="DX45" s="44">
        <f t="shared" si="62"/>
        <v>0</v>
      </c>
      <c r="DY45" s="42" t="str">
        <f t="shared" si="63"/>
        <v/>
      </c>
      <c r="DZ45" s="42"/>
      <c r="EC45" s="6">
        <f t="shared" si="97"/>
        <v>39</v>
      </c>
      <c r="ED45" s="47">
        <f t="shared" si="75"/>
        <v>531.91489361702122</v>
      </c>
      <c r="EE45" s="6">
        <f t="shared" si="74"/>
        <v>0</v>
      </c>
      <c r="EG45" s="8">
        <f t="shared" si="98"/>
        <v>531.91489361702122</v>
      </c>
      <c r="EH45" s="45" t="s">
        <v>62</v>
      </c>
      <c r="EI45" s="110">
        <f t="shared" si="76"/>
        <v>0</v>
      </c>
      <c r="EJ45" s="109">
        <f t="shared" si="73"/>
        <v>0</v>
      </c>
      <c r="EK45" s="109">
        <f t="shared" si="66"/>
        <v>0</v>
      </c>
      <c r="EL45" s="44">
        <f t="shared" si="67"/>
        <v>0</v>
      </c>
      <c r="EM45" s="42" t="str">
        <f t="shared" si="68"/>
        <v/>
      </c>
    </row>
    <row r="46" spans="1:143" ht="20.100000000000001" hidden="1" customHeight="1" x14ac:dyDescent="0.25">
      <c r="A46" s="165" t="s">
        <v>23</v>
      </c>
      <c r="B46" s="188">
        <v>150000</v>
      </c>
      <c r="C46" s="189"/>
      <c r="D46" s="190"/>
      <c r="F46" s="149"/>
      <c r="U46" s="6">
        <f t="shared" si="77"/>
        <v>40</v>
      </c>
      <c r="V46" s="9">
        <f t="shared" si="22"/>
        <v>500</v>
      </c>
      <c r="Y46" s="8">
        <f t="shared" si="78"/>
        <v>500</v>
      </c>
      <c r="Z46" s="30" t="str">
        <f t="shared" si="23"/>
        <v>NA</v>
      </c>
      <c r="AA46" s="28" t="str" cm="1">
        <f t="array" ref="AA46">IFERROR(_xlfn.XLOOKUP($B$4&amp;$B$11&amp;Z46,$A$69:$A$91&amp;$B$69:$B$91&amp;$C$69:$C$91,$D$69:$D$91),"")</f>
        <v/>
      </c>
      <c r="AB46" s="30" t="str">
        <f t="shared" si="79"/>
        <v/>
      </c>
      <c r="AC46" s="29" t="str">
        <f t="shared" si="24"/>
        <v/>
      </c>
      <c r="AD46" s="29">
        <f t="shared" si="25"/>
        <v>0</v>
      </c>
      <c r="AE46" s="30" t="str">
        <f t="shared" si="26"/>
        <v/>
      </c>
      <c r="AI46" s="6">
        <f t="shared" si="80"/>
        <v>40</v>
      </c>
      <c r="AJ46" s="9">
        <f t="shared" si="27"/>
        <v>500</v>
      </c>
      <c r="AM46" s="8">
        <f t="shared" si="81"/>
        <v>500</v>
      </c>
      <c r="AN46" s="32" t="str">
        <f t="shared" si="28"/>
        <v>NA</v>
      </c>
      <c r="AO46" s="33" t="str" cm="1">
        <f t="array" ref="AO46">IFERROR(_xlfn.XLOOKUP($B$4&amp;$B$11&amp;AN46,$A$69:$A$91&amp;$B$69:$B$91&amp;$C$69:$C$91,$D$69:$D$91),"")</f>
        <v/>
      </c>
      <c r="AP46" s="32" t="str">
        <f t="shared" si="82"/>
        <v/>
      </c>
      <c r="AQ46" s="37" t="str">
        <f t="shared" si="29"/>
        <v/>
      </c>
      <c r="AR46" s="37">
        <f t="shared" si="30"/>
        <v>0</v>
      </c>
      <c r="AS46" s="32" t="str">
        <f t="shared" si="31"/>
        <v/>
      </c>
      <c r="AT46" s="32"/>
      <c r="AU46" s="8"/>
      <c r="AV46" s="8"/>
      <c r="AW46" s="20">
        <f t="shared" si="83"/>
        <v>40</v>
      </c>
      <c r="AX46" s="22">
        <f t="shared" si="99"/>
        <v>0</v>
      </c>
      <c r="AY46" s="8"/>
      <c r="AZ46" s="8"/>
      <c r="BA46" s="22">
        <f t="shared" si="84"/>
        <v>0</v>
      </c>
      <c r="BB46" s="32" t="str">
        <f t="shared" si="33"/>
        <v>NA</v>
      </c>
      <c r="BC46" s="33" t="str" cm="1">
        <f t="array" ref="BC46">IFERROR(_xlfn.XLOOKUP($B$4&amp;$B$11&amp;BB46,$A$69:$A$91&amp;$B$69:$B$91&amp;$C$69:$C$91,$D$69:$D$91),"")</f>
        <v/>
      </c>
      <c r="BD46" s="37" t="str">
        <f t="shared" si="69"/>
        <v/>
      </c>
      <c r="BE46" s="37">
        <f t="shared" si="34"/>
        <v>0</v>
      </c>
      <c r="BF46" s="37">
        <f t="shared" si="35"/>
        <v>0</v>
      </c>
      <c r="BG46" s="32" t="str">
        <f t="shared" si="36"/>
        <v/>
      </c>
      <c r="BK46" s="20">
        <f t="shared" si="85"/>
        <v>40</v>
      </c>
      <c r="BL46" s="22">
        <f t="shared" si="100"/>
        <v>0</v>
      </c>
      <c r="BO46" s="22">
        <f t="shared" si="86"/>
        <v>0</v>
      </c>
      <c r="BP46" s="32" t="str">
        <f t="shared" si="38"/>
        <v>NA</v>
      </c>
      <c r="BQ46" s="33" t="str" cm="1">
        <f t="array" ref="BQ46">IFERROR(_xlfn.XLOOKUP($B$4&amp;$B$11&amp;BP46,$A$69:$A$91&amp;$B$69:$B$91&amp;$C$69:$C$91,$D$69:$D$91),"")</f>
        <v/>
      </c>
      <c r="BR46" s="37" t="str">
        <f t="shared" si="70"/>
        <v/>
      </c>
      <c r="BS46" s="37">
        <f t="shared" si="39"/>
        <v>0</v>
      </c>
      <c r="BT46" s="37">
        <f t="shared" si="40"/>
        <v>0</v>
      </c>
      <c r="BU46" s="32" t="str">
        <f t="shared" si="41"/>
        <v/>
      </c>
      <c r="BV46" s="32"/>
      <c r="BY46" s="6">
        <f t="shared" si="87"/>
        <v>40</v>
      </c>
      <c r="BZ46" s="9">
        <f t="shared" si="42"/>
        <v>500</v>
      </c>
      <c r="CA46" s="6">
        <f t="shared" si="43"/>
        <v>0</v>
      </c>
      <c r="CC46" s="8">
        <f t="shared" si="88"/>
        <v>500</v>
      </c>
      <c r="CD46" s="42" t="str">
        <f t="shared" si="44"/>
        <v>NA</v>
      </c>
      <c r="CE46" s="43" t="str" cm="1">
        <f t="array" ref="CE46">IFERROR(_xlfn.XLOOKUP($B$4&amp;$B$11&amp;CD46,$A$69:$A$91&amp;$B$69:$B$91&amp;$C$69:$C$91,$D$69:$D$91),"")</f>
        <v/>
      </c>
      <c r="CF46" s="42" t="str">
        <f t="shared" si="89"/>
        <v/>
      </c>
      <c r="CG46" s="44" t="str">
        <f t="shared" si="45"/>
        <v/>
      </c>
      <c r="CH46" s="44">
        <f t="shared" si="46"/>
        <v>0</v>
      </c>
      <c r="CI46" s="42" t="str">
        <f t="shared" si="47"/>
        <v/>
      </c>
      <c r="CJ46" s="42"/>
      <c r="CM46" s="6">
        <f t="shared" si="90"/>
        <v>40</v>
      </c>
      <c r="CN46" s="9">
        <f t="shared" si="48"/>
        <v>500</v>
      </c>
      <c r="CQ46" s="8">
        <f t="shared" si="91"/>
        <v>500</v>
      </c>
      <c r="CR46" s="42" t="str">
        <f t="shared" si="49"/>
        <v>NA</v>
      </c>
      <c r="CS46" s="43" t="str" cm="1">
        <f t="array" ref="CS46">IFERROR(_xlfn.XLOOKUP($B$4&amp;$B$11&amp;CR46,$A$69:$A$91&amp;$B$69:$B$91&amp;$C$69:$C$91,$D$69:$D$91),"")</f>
        <v/>
      </c>
      <c r="CT46" s="42" t="str">
        <f t="shared" si="92"/>
        <v/>
      </c>
      <c r="CU46" s="44" t="str">
        <f t="shared" si="50"/>
        <v/>
      </c>
      <c r="CV46" s="44">
        <f t="shared" si="51"/>
        <v>0</v>
      </c>
      <c r="CW46" s="42" t="str">
        <f t="shared" si="52"/>
        <v/>
      </c>
      <c r="DA46" s="6">
        <f t="shared" si="93"/>
        <v>40</v>
      </c>
      <c r="DB46" s="23">
        <f t="shared" si="101"/>
        <v>0</v>
      </c>
      <c r="DC46" s="6">
        <f t="shared" si="54"/>
        <v>0</v>
      </c>
      <c r="DE46" s="24">
        <f t="shared" si="94"/>
        <v>0</v>
      </c>
      <c r="DF46" s="42" t="str">
        <f t="shared" si="55"/>
        <v>NA</v>
      </c>
      <c r="DG46" s="43" t="str" cm="1">
        <f t="array" ref="DG46">IFERROR(_xlfn.XLOOKUP($B$4&amp;$B$11&amp;DF46,$A$69:$A$91&amp;$B$69:$B$91&amp;$C$69:$C$91,$D$69:$D$91),"")</f>
        <v/>
      </c>
      <c r="DH46" s="44" t="str">
        <f t="shared" si="71"/>
        <v/>
      </c>
      <c r="DI46" s="44">
        <f t="shared" si="56"/>
        <v>0</v>
      </c>
      <c r="DJ46" s="44">
        <f t="shared" si="57"/>
        <v>0</v>
      </c>
      <c r="DK46" s="42" t="str">
        <f t="shared" si="58"/>
        <v/>
      </c>
      <c r="DL46" s="42"/>
      <c r="DO46" s="6">
        <f t="shared" si="95"/>
        <v>40</v>
      </c>
      <c r="DP46" s="3">
        <f t="shared" si="102"/>
        <v>0</v>
      </c>
      <c r="DS46" s="24">
        <f t="shared" si="96"/>
        <v>0</v>
      </c>
      <c r="DT46" s="42" t="str">
        <f t="shared" si="60"/>
        <v>NA</v>
      </c>
      <c r="DU46" s="43" t="str" cm="1">
        <f t="array" ref="DU46">IFERROR(_xlfn.XLOOKUP($B$4&amp;$B$11&amp;DT46,$A$69:$A$91&amp;$B$69:$B$91&amp;$C$69:$C$91,$D$69:$D$91),"")</f>
        <v/>
      </c>
      <c r="DV46" s="44" t="str">
        <f t="shared" si="72"/>
        <v/>
      </c>
      <c r="DW46" s="44">
        <f t="shared" si="61"/>
        <v>0</v>
      </c>
      <c r="DX46" s="44">
        <f t="shared" si="62"/>
        <v>0</v>
      </c>
      <c r="DY46" s="42" t="str">
        <f t="shared" si="63"/>
        <v/>
      </c>
      <c r="DZ46" s="42"/>
      <c r="EC46" s="6">
        <f t="shared" si="97"/>
        <v>40</v>
      </c>
      <c r="ED46" s="47">
        <f t="shared" si="75"/>
        <v>531.91489361702122</v>
      </c>
      <c r="EE46" s="6">
        <f t="shared" si="74"/>
        <v>0</v>
      </c>
      <c r="EG46" s="8">
        <f t="shared" si="98"/>
        <v>531.91489361702122</v>
      </c>
      <c r="EH46" s="45" t="s">
        <v>62</v>
      </c>
      <c r="EI46" s="110">
        <f t="shared" si="76"/>
        <v>0</v>
      </c>
      <c r="EJ46" s="109">
        <f t="shared" si="73"/>
        <v>0</v>
      </c>
      <c r="EK46" s="109">
        <f t="shared" si="66"/>
        <v>0</v>
      </c>
      <c r="EL46" s="44">
        <f t="shared" si="67"/>
        <v>0</v>
      </c>
      <c r="EM46" s="42" t="str">
        <f t="shared" si="68"/>
        <v/>
      </c>
    </row>
    <row r="47" spans="1:143" ht="20.100000000000001" hidden="1" customHeight="1" x14ac:dyDescent="0.25">
      <c r="A47" s="165" t="s">
        <v>66</v>
      </c>
      <c r="B47" s="189">
        <v>60</v>
      </c>
      <c r="C47" s="188"/>
      <c r="D47" s="190"/>
      <c r="F47" s="149"/>
      <c r="U47" s="6">
        <f t="shared" si="77"/>
        <v>41</v>
      </c>
      <c r="V47" s="9">
        <f t="shared" si="22"/>
        <v>500</v>
      </c>
      <c r="Y47" s="8">
        <f t="shared" si="78"/>
        <v>500</v>
      </c>
      <c r="Z47" s="30" t="str">
        <f t="shared" si="23"/>
        <v>NA</v>
      </c>
      <c r="AA47" s="28" t="str" cm="1">
        <f t="array" ref="AA47">IFERROR(_xlfn.XLOOKUP($B$4&amp;$B$11&amp;Z47,$A$69:$A$91&amp;$B$69:$B$91&amp;$C$69:$C$91,$D$69:$D$91),"")</f>
        <v/>
      </c>
      <c r="AB47" s="30" t="str">
        <f t="shared" si="79"/>
        <v/>
      </c>
      <c r="AC47" s="29" t="str">
        <f t="shared" si="24"/>
        <v/>
      </c>
      <c r="AD47" s="29">
        <f t="shared" si="25"/>
        <v>0</v>
      </c>
      <c r="AE47" s="30" t="str">
        <f t="shared" si="26"/>
        <v/>
      </c>
      <c r="AI47" s="6">
        <f t="shared" si="80"/>
        <v>41</v>
      </c>
      <c r="AJ47" s="9">
        <f t="shared" si="27"/>
        <v>500</v>
      </c>
      <c r="AM47" s="8">
        <f t="shared" si="81"/>
        <v>500</v>
      </c>
      <c r="AN47" s="32" t="str">
        <f t="shared" si="28"/>
        <v>NA</v>
      </c>
      <c r="AO47" s="33" t="str" cm="1">
        <f t="array" ref="AO47">IFERROR(_xlfn.XLOOKUP($B$4&amp;$B$11&amp;AN47,$A$69:$A$91&amp;$B$69:$B$91&amp;$C$69:$C$91,$D$69:$D$91),"")</f>
        <v/>
      </c>
      <c r="AP47" s="32" t="str">
        <f t="shared" si="82"/>
        <v/>
      </c>
      <c r="AQ47" s="37" t="str">
        <f t="shared" si="29"/>
        <v/>
      </c>
      <c r="AR47" s="37">
        <f t="shared" si="30"/>
        <v>0</v>
      </c>
      <c r="AS47" s="32" t="str">
        <f t="shared" si="31"/>
        <v/>
      </c>
      <c r="AT47" s="32"/>
      <c r="AU47" s="8"/>
      <c r="AV47" s="8"/>
      <c r="AW47" s="20">
        <f t="shared" si="83"/>
        <v>41</v>
      </c>
      <c r="AX47" s="22">
        <f t="shared" si="99"/>
        <v>0</v>
      </c>
      <c r="AY47" s="8"/>
      <c r="AZ47" s="8"/>
      <c r="BA47" s="22">
        <f t="shared" si="84"/>
        <v>0</v>
      </c>
      <c r="BB47" s="32" t="str">
        <f t="shared" si="33"/>
        <v>NA</v>
      </c>
      <c r="BC47" s="33" t="str" cm="1">
        <f t="array" ref="BC47">IFERROR(_xlfn.XLOOKUP($B$4&amp;$B$11&amp;BB47,$A$69:$A$91&amp;$B$69:$B$91&amp;$C$69:$C$91,$D$69:$D$91),"")</f>
        <v/>
      </c>
      <c r="BD47" s="37" t="str">
        <f t="shared" si="69"/>
        <v/>
      </c>
      <c r="BE47" s="37">
        <f t="shared" si="34"/>
        <v>0</v>
      </c>
      <c r="BF47" s="37">
        <f t="shared" si="35"/>
        <v>0</v>
      </c>
      <c r="BG47" s="32" t="str">
        <f t="shared" si="36"/>
        <v/>
      </c>
      <c r="BK47" s="20">
        <f t="shared" si="85"/>
        <v>41</v>
      </c>
      <c r="BL47" s="22">
        <f t="shared" si="100"/>
        <v>0</v>
      </c>
      <c r="BO47" s="22">
        <f t="shared" si="86"/>
        <v>0</v>
      </c>
      <c r="BP47" s="32" t="str">
        <f t="shared" si="38"/>
        <v>NA</v>
      </c>
      <c r="BQ47" s="33" t="str" cm="1">
        <f t="array" ref="BQ47">IFERROR(_xlfn.XLOOKUP($B$4&amp;$B$11&amp;BP47,$A$69:$A$91&amp;$B$69:$B$91&amp;$C$69:$C$91,$D$69:$D$91),"")</f>
        <v/>
      </c>
      <c r="BR47" s="37" t="str">
        <f t="shared" si="70"/>
        <v/>
      </c>
      <c r="BS47" s="37">
        <f t="shared" si="39"/>
        <v>0</v>
      </c>
      <c r="BT47" s="37">
        <f t="shared" si="40"/>
        <v>0</v>
      </c>
      <c r="BU47" s="32" t="str">
        <f t="shared" si="41"/>
        <v/>
      </c>
      <c r="BV47" s="32"/>
      <c r="BY47" s="6">
        <f t="shared" si="87"/>
        <v>41</v>
      </c>
      <c r="BZ47" s="9">
        <f t="shared" si="42"/>
        <v>500</v>
      </c>
      <c r="CA47" s="6">
        <f t="shared" si="43"/>
        <v>0</v>
      </c>
      <c r="CC47" s="8">
        <f t="shared" si="88"/>
        <v>500</v>
      </c>
      <c r="CD47" s="42" t="str">
        <f t="shared" si="44"/>
        <v>NA</v>
      </c>
      <c r="CE47" s="43" t="str" cm="1">
        <f t="array" ref="CE47">IFERROR(_xlfn.XLOOKUP($B$4&amp;$B$11&amp;CD47,$A$69:$A$91&amp;$B$69:$B$91&amp;$C$69:$C$91,$D$69:$D$91),"")</f>
        <v/>
      </c>
      <c r="CF47" s="42" t="str">
        <f t="shared" si="89"/>
        <v/>
      </c>
      <c r="CG47" s="44" t="str">
        <f t="shared" si="45"/>
        <v/>
      </c>
      <c r="CH47" s="44">
        <f t="shared" si="46"/>
        <v>0</v>
      </c>
      <c r="CI47" s="42" t="str">
        <f t="shared" si="47"/>
        <v/>
      </c>
      <c r="CJ47" s="42"/>
      <c r="CM47" s="6">
        <f t="shared" si="90"/>
        <v>41</v>
      </c>
      <c r="CN47" s="9">
        <f t="shared" si="48"/>
        <v>500</v>
      </c>
      <c r="CQ47" s="8">
        <f t="shared" si="91"/>
        <v>500</v>
      </c>
      <c r="CR47" s="42" t="str">
        <f t="shared" si="49"/>
        <v>NA</v>
      </c>
      <c r="CS47" s="43" t="str" cm="1">
        <f t="array" ref="CS47">IFERROR(_xlfn.XLOOKUP($B$4&amp;$B$11&amp;CR47,$A$69:$A$91&amp;$B$69:$B$91&amp;$C$69:$C$91,$D$69:$D$91),"")</f>
        <v/>
      </c>
      <c r="CT47" s="42" t="str">
        <f t="shared" si="92"/>
        <v/>
      </c>
      <c r="CU47" s="44" t="str">
        <f t="shared" si="50"/>
        <v/>
      </c>
      <c r="CV47" s="44">
        <f t="shared" si="51"/>
        <v>0</v>
      </c>
      <c r="CW47" s="42" t="str">
        <f t="shared" si="52"/>
        <v/>
      </c>
      <c r="DA47" s="6">
        <f t="shared" si="93"/>
        <v>41</v>
      </c>
      <c r="DB47" s="23">
        <f t="shared" si="101"/>
        <v>0</v>
      </c>
      <c r="DC47" s="6">
        <f t="shared" si="54"/>
        <v>0</v>
      </c>
      <c r="DE47" s="24">
        <f t="shared" si="94"/>
        <v>0</v>
      </c>
      <c r="DF47" s="42" t="str">
        <f t="shared" si="55"/>
        <v>NA</v>
      </c>
      <c r="DG47" s="43" t="str" cm="1">
        <f t="array" ref="DG47">IFERROR(_xlfn.XLOOKUP($B$4&amp;$B$11&amp;DF47,$A$69:$A$91&amp;$B$69:$B$91&amp;$C$69:$C$91,$D$69:$D$91),"")</f>
        <v/>
      </c>
      <c r="DH47" s="44" t="str">
        <f t="shared" si="71"/>
        <v/>
      </c>
      <c r="DI47" s="44">
        <f t="shared" si="56"/>
        <v>0</v>
      </c>
      <c r="DJ47" s="44">
        <f t="shared" si="57"/>
        <v>0</v>
      </c>
      <c r="DK47" s="42" t="str">
        <f t="shared" si="58"/>
        <v/>
      </c>
      <c r="DL47" s="42"/>
      <c r="DO47" s="6">
        <f t="shared" si="95"/>
        <v>41</v>
      </c>
      <c r="DP47" s="3">
        <f t="shared" si="102"/>
        <v>0</v>
      </c>
      <c r="DS47" s="24">
        <f t="shared" si="96"/>
        <v>0</v>
      </c>
      <c r="DT47" s="42" t="str">
        <f t="shared" si="60"/>
        <v>NA</v>
      </c>
      <c r="DU47" s="43" t="str" cm="1">
        <f t="array" ref="DU47">IFERROR(_xlfn.XLOOKUP($B$4&amp;$B$11&amp;DT47,$A$69:$A$91&amp;$B$69:$B$91&amp;$C$69:$C$91,$D$69:$D$91),"")</f>
        <v/>
      </c>
      <c r="DV47" s="44" t="str">
        <f t="shared" si="72"/>
        <v/>
      </c>
      <c r="DW47" s="44">
        <f t="shared" si="61"/>
        <v>0</v>
      </c>
      <c r="DX47" s="44">
        <f t="shared" si="62"/>
        <v>0</v>
      </c>
      <c r="DY47" s="42" t="str">
        <f t="shared" si="63"/>
        <v/>
      </c>
      <c r="DZ47" s="42"/>
      <c r="EC47" s="6">
        <f t="shared" si="97"/>
        <v>41</v>
      </c>
      <c r="ED47" s="47">
        <f t="shared" si="75"/>
        <v>531.91489361702122</v>
      </c>
      <c r="EE47" s="6">
        <f t="shared" si="74"/>
        <v>0</v>
      </c>
      <c r="EG47" s="8">
        <f t="shared" si="98"/>
        <v>531.91489361702122</v>
      </c>
      <c r="EH47" s="45" t="s">
        <v>62</v>
      </c>
      <c r="EI47" s="110">
        <f t="shared" si="76"/>
        <v>0</v>
      </c>
      <c r="EJ47" s="109">
        <f t="shared" si="73"/>
        <v>0</v>
      </c>
      <c r="EK47" s="109">
        <f t="shared" si="66"/>
        <v>0</v>
      </c>
      <c r="EL47" s="44">
        <f t="shared" si="67"/>
        <v>0</v>
      </c>
      <c r="EM47" s="42" t="str">
        <f t="shared" si="68"/>
        <v/>
      </c>
    </row>
    <row r="48" spans="1:143" ht="20.100000000000001" hidden="1" customHeight="1" x14ac:dyDescent="0.25">
      <c r="A48" s="165" t="s">
        <v>138</v>
      </c>
      <c r="B48" s="191" t="e" cm="1">
        <f t="array" ref="B48">_xlfn.XLOOKUP($B$16&amp;$B$15&amp;$B$11,A96:A104&amp;B96:B104&amp;C96:C104,D96:D104,"Error")</f>
        <v>#N/A</v>
      </c>
      <c r="C48" s="188"/>
      <c r="D48" s="190"/>
      <c r="F48" s="149"/>
      <c r="U48" s="6">
        <f t="shared" si="77"/>
        <v>42</v>
      </c>
      <c r="V48" s="9">
        <f t="shared" si="22"/>
        <v>500</v>
      </c>
      <c r="Y48" s="8">
        <f t="shared" si="78"/>
        <v>500</v>
      </c>
      <c r="Z48" s="30" t="str">
        <f t="shared" si="23"/>
        <v>NA</v>
      </c>
      <c r="AA48" s="28" t="str" cm="1">
        <f t="array" ref="AA48">IFERROR(_xlfn.XLOOKUP($B$4&amp;$B$11&amp;Z48,$A$69:$A$91&amp;$B$69:$B$91&amp;$C$69:$C$91,$D$69:$D$91),"")</f>
        <v/>
      </c>
      <c r="AB48" s="30" t="str">
        <f t="shared" si="79"/>
        <v/>
      </c>
      <c r="AC48" s="29" t="str">
        <f t="shared" si="24"/>
        <v/>
      </c>
      <c r="AD48" s="29">
        <f t="shared" si="25"/>
        <v>0</v>
      </c>
      <c r="AE48" s="30" t="str">
        <f t="shared" si="26"/>
        <v/>
      </c>
      <c r="AI48" s="6">
        <f t="shared" si="80"/>
        <v>42</v>
      </c>
      <c r="AJ48" s="9">
        <f t="shared" si="27"/>
        <v>500</v>
      </c>
      <c r="AM48" s="8">
        <f t="shared" si="81"/>
        <v>500</v>
      </c>
      <c r="AN48" s="32" t="str">
        <f t="shared" si="28"/>
        <v>NA</v>
      </c>
      <c r="AO48" s="33" t="str" cm="1">
        <f t="array" ref="AO48">IFERROR(_xlfn.XLOOKUP($B$4&amp;$B$11&amp;AN48,$A$69:$A$91&amp;$B$69:$B$91&amp;$C$69:$C$91,$D$69:$D$91),"")</f>
        <v/>
      </c>
      <c r="AP48" s="32" t="str">
        <f t="shared" si="82"/>
        <v/>
      </c>
      <c r="AQ48" s="37" t="str">
        <f t="shared" si="29"/>
        <v/>
      </c>
      <c r="AR48" s="37">
        <f t="shared" si="30"/>
        <v>0</v>
      </c>
      <c r="AS48" s="32" t="str">
        <f t="shared" si="31"/>
        <v/>
      </c>
      <c r="AT48" s="32"/>
      <c r="AU48" s="8"/>
      <c r="AV48" s="8"/>
      <c r="AW48" s="20">
        <f t="shared" si="83"/>
        <v>42</v>
      </c>
      <c r="AX48" s="22">
        <f t="shared" si="99"/>
        <v>0</v>
      </c>
      <c r="AY48" s="8"/>
      <c r="AZ48" s="8"/>
      <c r="BA48" s="22">
        <f t="shared" si="84"/>
        <v>0</v>
      </c>
      <c r="BB48" s="32" t="str">
        <f t="shared" si="33"/>
        <v>NA</v>
      </c>
      <c r="BC48" s="33" t="str" cm="1">
        <f t="array" ref="BC48">IFERROR(_xlfn.XLOOKUP($B$4&amp;$B$11&amp;BB48,$A$69:$A$91&amp;$B$69:$B$91&amp;$C$69:$C$91,$D$69:$D$91),"")</f>
        <v/>
      </c>
      <c r="BD48" s="37" t="str">
        <f t="shared" si="69"/>
        <v/>
      </c>
      <c r="BE48" s="37">
        <f t="shared" si="34"/>
        <v>0</v>
      </c>
      <c r="BF48" s="37">
        <f t="shared" si="35"/>
        <v>0</v>
      </c>
      <c r="BG48" s="32" t="str">
        <f t="shared" si="36"/>
        <v/>
      </c>
      <c r="BK48" s="20">
        <f t="shared" si="85"/>
        <v>42</v>
      </c>
      <c r="BL48" s="22">
        <f t="shared" si="100"/>
        <v>0</v>
      </c>
      <c r="BO48" s="22">
        <f t="shared" si="86"/>
        <v>0</v>
      </c>
      <c r="BP48" s="32" t="str">
        <f t="shared" si="38"/>
        <v>NA</v>
      </c>
      <c r="BQ48" s="33" t="str" cm="1">
        <f t="array" ref="BQ48">IFERROR(_xlfn.XLOOKUP($B$4&amp;$B$11&amp;BP48,$A$69:$A$91&amp;$B$69:$B$91&amp;$C$69:$C$91,$D$69:$D$91),"")</f>
        <v/>
      </c>
      <c r="BR48" s="37" t="str">
        <f t="shared" si="70"/>
        <v/>
      </c>
      <c r="BS48" s="37">
        <f t="shared" si="39"/>
        <v>0</v>
      </c>
      <c r="BT48" s="37">
        <f t="shared" si="40"/>
        <v>0</v>
      </c>
      <c r="BU48" s="32" t="str">
        <f t="shared" si="41"/>
        <v/>
      </c>
      <c r="BV48" s="32"/>
      <c r="BY48" s="6">
        <f t="shared" si="87"/>
        <v>42</v>
      </c>
      <c r="BZ48" s="9">
        <f t="shared" si="42"/>
        <v>500</v>
      </c>
      <c r="CA48" s="6">
        <f t="shared" si="43"/>
        <v>0</v>
      </c>
      <c r="CC48" s="8">
        <f t="shared" si="88"/>
        <v>500</v>
      </c>
      <c r="CD48" s="42" t="str">
        <f t="shared" si="44"/>
        <v>NA</v>
      </c>
      <c r="CE48" s="43" t="str" cm="1">
        <f t="array" ref="CE48">IFERROR(_xlfn.XLOOKUP($B$4&amp;$B$11&amp;CD48,$A$69:$A$91&amp;$B$69:$B$91&amp;$C$69:$C$91,$D$69:$D$91),"")</f>
        <v/>
      </c>
      <c r="CF48" s="42" t="str">
        <f t="shared" si="89"/>
        <v/>
      </c>
      <c r="CG48" s="44" t="str">
        <f t="shared" si="45"/>
        <v/>
      </c>
      <c r="CH48" s="44">
        <f t="shared" si="46"/>
        <v>0</v>
      </c>
      <c r="CI48" s="42" t="str">
        <f t="shared" si="47"/>
        <v/>
      </c>
      <c r="CJ48" s="42"/>
      <c r="CM48" s="6">
        <f t="shared" si="90"/>
        <v>42</v>
      </c>
      <c r="CN48" s="9">
        <f t="shared" si="48"/>
        <v>500</v>
      </c>
      <c r="CQ48" s="8">
        <f t="shared" si="91"/>
        <v>500</v>
      </c>
      <c r="CR48" s="42" t="str">
        <f t="shared" si="49"/>
        <v>NA</v>
      </c>
      <c r="CS48" s="43" t="str" cm="1">
        <f t="array" ref="CS48">IFERROR(_xlfn.XLOOKUP($B$4&amp;$B$11&amp;CR48,$A$69:$A$91&amp;$B$69:$B$91&amp;$C$69:$C$91,$D$69:$D$91),"")</f>
        <v/>
      </c>
      <c r="CT48" s="42" t="str">
        <f t="shared" si="92"/>
        <v/>
      </c>
      <c r="CU48" s="44" t="str">
        <f t="shared" si="50"/>
        <v/>
      </c>
      <c r="CV48" s="44">
        <f t="shared" si="51"/>
        <v>0</v>
      </c>
      <c r="CW48" s="42" t="str">
        <f t="shared" si="52"/>
        <v/>
      </c>
      <c r="DA48" s="6">
        <f t="shared" si="93"/>
        <v>42</v>
      </c>
      <c r="DB48" s="23">
        <f t="shared" si="101"/>
        <v>0</v>
      </c>
      <c r="DC48" s="6">
        <f t="shared" si="54"/>
        <v>0</v>
      </c>
      <c r="DE48" s="24">
        <f t="shared" si="94"/>
        <v>0</v>
      </c>
      <c r="DF48" s="42" t="str">
        <f t="shared" si="55"/>
        <v>NA</v>
      </c>
      <c r="DG48" s="43" t="str" cm="1">
        <f t="array" ref="DG48">IFERROR(_xlfn.XLOOKUP($B$4&amp;$B$11&amp;DF48,$A$69:$A$91&amp;$B$69:$B$91&amp;$C$69:$C$91,$D$69:$D$91),"")</f>
        <v/>
      </c>
      <c r="DH48" s="44" t="str">
        <f t="shared" si="71"/>
        <v/>
      </c>
      <c r="DI48" s="44">
        <f t="shared" si="56"/>
        <v>0</v>
      </c>
      <c r="DJ48" s="44">
        <f t="shared" si="57"/>
        <v>0</v>
      </c>
      <c r="DK48" s="42" t="str">
        <f t="shared" si="58"/>
        <v/>
      </c>
      <c r="DL48" s="42"/>
      <c r="DO48" s="6">
        <f t="shared" si="95"/>
        <v>42</v>
      </c>
      <c r="DP48" s="3">
        <f t="shared" si="102"/>
        <v>0</v>
      </c>
      <c r="DS48" s="24">
        <f t="shared" si="96"/>
        <v>0</v>
      </c>
      <c r="DT48" s="42" t="str">
        <f t="shared" si="60"/>
        <v>NA</v>
      </c>
      <c r="DU48" s="43" t="str" cm="1">
        <f t="array" ref="DU48">IFERROR(_xlfn.XLOOKUP($B$4&amp;$B$11&amp;DT48,$A$69:$A$91&amp;$B$69:$B$91&amp;$C$69:$C$91,$D$69:$D$91),"")</f>
        <v/>
      </c>
      <c r="DV48" s="44" t="str">
        <f t="shared" si="72"/>
        <v/>
      </c>
      <c r="DW48" s="44">
        <f t="shared" si="61"/>
        <v>0</v>
      </c>
      <c r="DX48" s="44">
        <f t="shared" si="62"/>
        <v>0</v>
      </c>
      <c r="DY48" s="42" t="str">
        <f t="shared" si="63"/>
        <v/>
      </c>
      <c r="DZ48" s="42"/>
      <c r="EC48" s="6">
        <f t="shared" si="97"/>
        <v>42</v>
      </c>
      <c r="ED48" s="47">
        <f t="shared" si="75"/>
        <v>531.91489361702122</v>
      </c>
      <c r="EE48" s="6">
        <f t="shared" si="74"/>
        <v>0</v>
      </c>
      <c r="EG48" s="8">
        <f t="shared" si="98"/>
        <v>531.91489361702122</v>
      </c>
      <c r="EH48" s="45" t="s">
        <v>62</v>
      </c>
      <c r="EI48" s="110">
        <f t="shared" si="76"/>
        <v>0</v>
      </c>
      <c r="EJ48" s="109">
        <f t="shared" si="73"/>
        <v>0</v>
      </c>
      <c r="EK48" s="109">
        <f t="shared" si="66"/>
        <v>0</v>
      </c>
      <c r="EL48" s="44">
        <f t="shared" si="67"/>
        <v>0</v>
      </c>
      <c r="EM48" s="42" t="str">
        <f t="shared" si="68"/>
        <v/>
      </c>
    </row>
    <row r="49" spans="1:143" hidden="1" x14ac:dyDescent="0.25">
      <c r="A49" s="160"/>
      <c r="B49" s="192"/>
      <c r="C49" s="193"/>
      <c r="D49" s="194"/>
      <c r="E49" s="149"/>
      <c r="F49" s="149"/>
      <c r="U49" s="6">
        <f t="shared" si="77"/>
        <v>43</v>
      </c>
      <c r="V49" s="9">
        <f t="shared" si="22"/>
        <v>500</v>
      </c>
      <c r="Y49" s="8">
        <f t="shared" si="78"/>
        <v>500</v>
      </c>
      <c r="Z49" s="30" t="str">
        <f t="shared" si="23"/>
        <v>NA</v>
      </c>
      <c r="AA49" s="28" t="str" cm="1">
        <f t="array" ref="AA49">IFERROR(_xlfn.XLOOKUP($B$4&amp;$B$11&amp;Z49,$A$69:$A$91&amp;$B$69:$B$91&amp;$C$69:$C$91,$D$69:$D$91),"")</f>
        <v/>
      </c>
      <c r="AB49" s="30" t="str">
        <f t="shared" si="79"/>
        <v/>
      </c>
      <c r="AC49" s="29" t="str">
        <f t="shared" si="24"/>
        <v/>
      </c>
      <c r="AD49" s="29">
        <f t="shared" si="25"/>
        <v>0</v>
      </c>
      <c r="AE49" s="30" t="str">
        <f t="shared" si="26"/>
        <v/>
      </c>
      <c r="AI49" s="6">
        <f t="shared" si="80"/>
        <v>43</v>
      </c>
      <c r="AJ49" s="9">
        <f t="shared" si="27"/>
        <v>500</v>
      </c>
      <c r="AM49" s="8">
        <f t="shared" si="81"/>
        <v>500</v>
      </c>
      <c r="AN49" s="32" t="str">
        <f t="shared" si="28"/>
        <v>NA</v>
      </c>
      <c r="AO49" s="33" t="str" cm="1">
        <f t="array" ref="AO49">IFERROR(_xlfn.XLOOKUP($B$4&amp;$B$11&amp;AN49,$A$69:$A$91&amp;$B$69:$B$91&amp;$C$69:$C$91,$D$69:$D$91),"")</f>
        <v/>
      </c>
      <c r="AP49" s="32" t="str">
        <f t="shared" si="82"/>
        <v/>
      </c>
      <c r="AQ49" s="37" t="str">
        <f t="shared" si="29"/>
        <v/>
      </c>
      <c r="AR49" s="37">
        <f t="shared" si="30"/>
        <v>0</v>
      </c>
      <c r="AS49" s="32" t="str">
        <f t="shared" si="31"/>
        <v/>
      </c>
      <c r="AT49" s="32"/>
      <c r="AU49" s="8"/>
      <c r="AV49" s="8"/>
      <c r="AW49" s="20">
        <f t="shared" si="83"/>
        <v>43</v>
      </c>
      <c r="AX49" s="22">
        <f t="shared" si="99"/>
        <v>0</v>
      </c>
      <c r="AY49" s="8"/>
      <c r="AZ49" s="8"/>
      <c r="BA49" s="22">
        <f t="shared" si="84"/>
        <v>0</v>
      </c>
      <c r="BB49" s="32" t="str">
        <f t="shared" si="33"/>
        <v>NA</v>
      </c>
      <c r="BC49" s="33" t="str" cm="1">
        <f t="array" ref="BC49">IFERROR(_xlfn.XLOOKUP($B$4&amp;$B$11&amp;BB49,$A$69:$A$91&amp;$B$69:$B$91&amp;$C$69:$C$91,$D$69:$D$91),"")</f>
        <v/>
      </c>
      <c r="BD49" s="37" t="str">
        <f t="shared" si="69"/>
        <v/>
      </c>
      <c r="BE49" s="37">
        <f t="shared" si="34"/>
        <v>0</v>
      </c>
      <c r="BF49" s="37">
        <f t="shared" si="35"/>
        <v>0</v>
      </c>
      <c r="BG49" s="32" t="str">
        <f t="shared" si="36"/>
        <v/>
      </c>
      <c r="BK49" s="20">
        <f t="shared" si="85"/>
        <v>43</v>
      </c>
      <c r="BL49" s="22">
        <f t="shared" si="100"/>
        <v>0</v>
      </c>
      <c r="BO49" s="22">
        <f t="shared" si="86"/>
        <v>0</v>
      </c>
      <c r="BP49" s="32" t="str">
        <f t="shared" si="38"/>
        <v>NA</v>
      </c>
      <c r="BQ49" s="33" t="str" cm="1">
        <f t="array" ref="BQ49">IFERROR(_xlfn.XLOOKUP($B$4&amp;$B$11&amp;BP49,$A$69:$A$91&amp;$B$69:$B$91&amp;$C$69:$C$91,$D$69:$D$91),"")</f>
        <v/>
      </c>
      <c r="BR49" s="37" t="str">
        <f t="shared" si="70"/>
        <v/>
      </c>
      <c r="BS49" s="37">
        <f t="shared" si="39"/>
        <v>0</v>
      </c>
      <c r="BT49" s="37">
        <f t="shared" si="40"/>
        <v>0</v>
      </c>
      <c r="BU49" s="32" t="str">
        <f t="shared" si="41"/>
        <v/>
      </c>
      <c r="BV49" s="32"/>
      <c r="BY49" s="6">
        <f t="shared" si="87"/>
        <v>43</v>
      </c>
      <c r="BZ49" s="9">
        <f t="shared" si="42"/>
        <v>500</v>
      </c>
      <c r="CA49" s="6">
        <f t="shared" si="43"/>
        <v>0</v>
      </c>
      <c r="CC49" s="8">
        <f t="shared" si="88"/>
        <v>500</v>
      </c>
      <c r="CD49" s="42" t="str">
        <f t="shared" si="44"/>
        <v>NA</v>
      </c>
      <c r="CE49" s="43" t="str" cm="1">
        <f t="array" ref="CE49">IFERROR(_xlfn.XLOOKUP($B$4&amp;$B$11&amp;CD49,$A$69:$A$91&amp;$B$69:$B$91&amp;$C$69:$C$91,$D$69:$D$91),"")</f>
        <v/>
      </c>
      <c r="CF49" s="42" t="str">
        <f t="shared" si="89"/>
        <v/>
      </c>
      <c r="CG49" s="44" t="str">
        <f t="shared" si="45"/>
        <v/>
      </c>
      <c r="CH49" s="44">
        <f t="shared" si="46"/>
        <v>0</v>
      </c>
      <c r="CI49" s="42" t="str">
        <f t="shared" si="47"/>
        <v/>
      </c>
      <c r="CJ49" s="42"/>
      <c r="CM49" s="6">
        <f t="shared" si="90"/>
        <v>43</v>
      </c>
      <c r="CN49" s="9">
        <f t="shared" si="48"/>
        <v>500</v>
      </c>
      <c r="CQ49" s="8">
        <f t="shared" si="91"/>
        <v>500</v>
      </c>
      <c r="CR49" s="42" t="str">
        <f t="shared" si="49"/>
        <v>NA</v>
      </c>
      <c r="CS49" s="43" t="str" cm="1">
        <f t="array" ref="CS49">IFERROR(_xlfn.XLOOKUP($B$4&amp;$B$11&amp;CR49,$A$69:$A$91&amp;$B$69:$B$91&amp;$C$69:$C$91,$D$69:$D$91),"")</f>
        <v/>
      </c>
      <c r="CT49" s="42" t="str">
        <f t="shared" si="92"/>
        <v/>
      </c>
      <c r="CU49" s="44" t="str">
        <f t="shared" si="50"/>
        <v/>
      </c>
      <c r="CV49" s="44">
        <f t="shared" si="51"/>
        <v>0</v>
      </c>
      <c r="CW49" s="42" t="str">
        <f t="shared" si="52"/>
        <v/>
      </c>
      <c r="DA49" s="6">
        <f t="shared" si="93"/>
        <v>43</v>
      </c>
      <c r="DB49" s="23">
        <f t="shared" si="101"/>
        <v>0</v>
      </c>
      <c r="DC49" s="6">
        <f t="shared" si="54"/>
        <v>0</v>
      </c>
      <c r="DE49" s="24">
        <f t="shared" si="94"/>
        <v>0</v>
      </c>
      <c r="DF49" s="42" t="str">
        <f t="shared" si="55"/>
        <v>NA</v>
      </c>
      <c r="DG49" s="43" t="str" cm="1">
        <f t="array" ref="DG49">IFERROR(_xlfn.XLOOKUP($B$4&amp;$B$11&amp;DF49,$A$69:$A$91&amp;$B$69:$B$91&amp;$C$69:$C$91,$D$69:$D$91),"")</f>
        <v/>
      </c>
      <c r="DH49" s="44" t="str">
        <f t="shared" si="71"/>
        <v/>
      </c>
      <c r="DI49" s="44">
        <f t="shared" si="56"/>
        <v>0</v>
      </c>
      <c r="DJ49" s="44">
        <f t="shared" si="57"/>
        <v>0</v>
      </c>
      <c r="DK49" s="42" t="str">
        <f t="shared" si="58"/>
        <v/>
      </c>
      <c r="DL49" s="42"/>
      <c r="DO49" s="6">
        <f t="shared" si="95"/>
        <v>43</v>
      </c>
      <c r="DP49" s="3">
        <f t="shared" si="102"/>
        <v>0</v>
      </c>
      <c r="DS49" s="24">
        <f t="shared" si="96"/>
        <v>0</v>
      </c>
      <c r="DT49" s="42" t="str">
        <f t="shared" si="60"/>
        <v>NA</v>
      </c>
      <c r="DU49" s="43" t="str" cm="1">
        <f t="array" ref="DU49">IFERROR(_xlfn.XLOOKUP($B$4&amp;$B$11&amp;DT49,$A$69:$A$91&amp;$B$69:$B$91&amp;$C$69:$C$91,$D$69:$D$91),"")</f>
        <v/>
      </c>
      <c r="DV49" s="44" t="str">
        <f t="shared" si="72"/>
        <v/>
      </c>
      <c r="DW49" s="44">
        <f t="shared" si="61"/>
        <v>0</v>
      </c>
      <c r="DX49" s="44">
        <f t="shared" si="62"/>
        <v>0</v>
      </c>
      <c r="DY49" s="42" t="str">
        <f t="shared" si="63"/>
        <v/>
      </c>
      <c r="DZ49" s="42"/>
      <c r="EC49" s="6">
        <f t="shared" si="97"/>
        <v>43</v>
      </c>
      <c r="ED49" s="47">
        <f t="shared" si="75"/>
        <v>531.91489361702122</v>
      </c>
      <c r="EE49" s="6">
        <f t="shared" si="74"/>
        <v>0</v>
      </c>
      <c r="EG49" s="8">
        <f t="shared" si="98"/>
        <v>531.91489361702122</v>
      </c>
      <c r="EH49" s="45" t="s">
        <v>62</v>
      </c>
      <c r="EI49" s="110">
        <f t="shared" si="76"/>
        <v>0</v>
      </c>
      <c r="EJ49" s="109">
        <f t="shared" si="73"/>
        <v>0</v>
      </c>
      <c r="EK49" s="109">
        <f t="shared" si="66"/>
        <v>0</v>
      </c>
      <c r="EL49" s="44">
        <f t="shared" si="67"/>
        <v>0</v>
      </c>
      <c r="EM49" s="42" t="str">
        <f t="shared" si="68"/>
        <v/>
      </c>
    </row>
    <row r="50" spans="1:143" hidden="1" x14ac:dyDescent="0.25">
      <c r="A50" s="160"/>
      <c r="B50" s="192"/>
      <c r="C50" s="193"/>
      <c r="D50" s="194"/>
      <c r="E50" s="149"/>
      <c r="F50" s="149"/>
      <c r="U50" s="6">
        <f t="shared" si="77"/>
        <v>44</v>
      </c>
      <c r="V50" s="9">
        <f t="shared" si="22"/>
        <v>500</v>
      </c>
      <c r="Y50" s="8">
        <f t="shared" si="78"/>
        <v>500</v>
      </c>
      <c r="Z50" s="30" t="str">
        <f t="shared" si="23"/>
        <v>NA</v>
      </c>
      <c r="AA50" s="28" t="str" cm="1">
        <f t="array" ref="AA50">IFERROR(_xlfn.XLOOKUP($B$4&amp;$B$11&amp;Z50,$A$69:$A$91&amp;$B$69:$B$91&amp;$C$69:$C$91,$D$69:$D$91),"")</f>
        <v/>
      </c>
      <c r="AB50" s="30" t="str">
        <f t="shared" si="79"/>
        <v/>
      </c>
      <c r="AC50" s="29" t="str">
        <f t="shared" si="24"/>
        <v/>
      </c>
      <c r="AD50" s="29">
        <f t="shared" si="25"/>
        <v>0</v>
      </c>
      <c r="AE50" s="30" t="str">
        <f t="shared" si="26"/>
        <v/>
      </c>
      <c r="AI50" s="6">
        <f t="shared" si="80"/>
        <v>44</v>
      </c>
      <c r="AJ50" s="9">
        <f t="shared" si="27"/>
        <v>500</v>
      </c>
      <c r="AM50" s="8">
        <f t="shared" si="81"/>
        <v>500</v>
      </c>
      <c r="AN50" s="32" t="str">
        <f t="shared" si="28"/>
        <v>NA</v>
      </c>
      <c r="AO50" s="33" t="str" cm="1">
        <f t="array" ref="AO50">IFERROR(_xlfn.XLOOKUP($B$4&amp;$B$11&amp;AN50,$A$69:$A$91&amp;$B$69:$B$91&amp;$C$69:$C$91,$D$69:$D$91),"")</f>
        <v/>
      </c>
      <c r="AP50" s="32" t="str">
        <f t="shared" si="82"/>
        <v/>
      </c>
      <c r="AQ50" s="37" t="str">
        <f t="shared" si="29"/>
        <v/>
      </c>
      <c r="AR50" s="37">
        <f t="shared" si="30"/>
        <v>0</v>
      </c>
      <c r="AS50" s="32" t="str">
        <f t="shared" si="31"/>
        <v/>
      </c>
      <c r="AT50" s="32"/>
      <c r="AU50" s="8"/>
      <c r="AV50" s="8"/>
      <c r="AW50" s="20">
        <f t="shared" si="83"/>
        <v>44</v>
      </c>
      <c r="AX50" s="22">
        <f t="shared" si="99"/>
        <v>0</v>
      </c>
      <c r="AY50" s="8"/>
      <c r="AZ50" s="8"/>
      <c r="BA50" s="22">
        <f t="shared" si="84"/>
        <v>0</v>
      </c>
      <c r="BB50" s="32" t="str">
        <f t="shared" si="33"/>
        <v>NA</v>
      </c>
      <c r="BC50" s="33" t="str" cm="1">
        <f t="array" ref="BC50">IFERROR(_xlfn.XLOOKUP($B$4&amp;$B$11&amp;BB50,$A$69:$A$91&amp;$B$69:$B$91&amp;$C$69:$C$91,$D$69:$D$91),"")</f>
        <v/>
      </c>
      <c r="BD50" s="37" t="str">
        <f t="shared" si="69"/>
        <v/>
      </c>
      <c r="BE50" s="37">
        <f t="shared" si="34"/>
        <v>0</v>
      </c>
      <c r="BF50" s="37">
        <f t="shared" si="35"/>
        <v>0</v>
      </c>
      <c r="BG50" s="32" t="str">
        <f t="shared" si="36"/>
        <v/>
      </c>
      <c r="BK50" s="20">
        <f t="shared" si="85"/>
        <v>44</v>
      </c>
      <c r="BL50" s="22">
        <f t="shared" si="100"/>
        <v>0</v>
      </c>
      <c r="BO50" s="22">
        <f t="shared" si="86"/>
        <v>0</v>
      </c>
      <c r="BP50" s="32" t="str">
        <f t="shared" si="38"/>
        <v>NA</v>
      </c>
      <c r="BQ50" s="33" t="str" cm="1">
        <f t="array" ref="BQ50">IFERROR(_xlfn.XLOOKUP($B$4&amp;$B$11&amp;BP50,$A$69:$A$91&amp;$B$69:$B$91&amp;$C$69:$C$91,$D$69:$D$91),"")</f>
        <v/>
      </c>
      <c r="BR50" s="37" t="str">
        <f t="shared" si="70"/>
        <v/>
      </c>
      <c r="BS50" s="37">
        <f t="shared" si="39"/>
        <v>0</v>
      </c>
      <c r="BT50" s="37">
        <f t="shared" si="40"/>
        <v>0</v>
      </c>
      <c r="BU50" s="32" t="str">
        <f t="shared" si="41"/>
        <v/>
      </c>
      <c r="BV50" s="32"/>
      <c r="BY50" s="6">
        <f t="shared" si="87"/>
        <v>44</v>
      </c>
      <c r="BZ50" s="9">
        <f t="shared" si="42"/>
        <v>500</v>
      </c>
      <c r="CA50" s="6">
        <f t="shared" si="43"/>
        <v>0</v>
      </c>
      <c r="CC50" s="8">
        <f t="shared" si="88"/>
        <v>500</v>
      </c>
      <c r="CD50" s="42" t="str">
        <f t="shared" si="44"/>
        <v>NA</v>
      </c>
      <c r="CE50" s="43" t="str" cm="1">
        <f t="array" ref="CE50">IFERROR(_xlfn.XLOOKUP($B$4&amp;$B$11&amp;CD50,$A$69:$A$91&amp;$B$69:$B$91&amp;$C$69:$C$91,$D$69:$D$91),"")</f>
        <v/>
      </c>
      <c r="CF50" s="42" t="str">
        <f t="shared" si="89"/>
        <v/>
      </c>
      <c r="CG50" s="44" t="str">
        <f t="shared" si="45"/>
        <v/>
      </c>
      <c r="CH50" s="44">
        <f t="shared" si="46"/>
        <v>0</v>
      </c>
      <c r="CI50" s="42" t="str">
        <f t="shared" si="47"/>
        <v/>
      </c>
      <c r="CJ50" s="42"/>
      <c r="CM50" s="6">
        <f t="shared" si="90"/>
        <v>44</v>
      </c>
      <c r="CN50" s="9">
        <f t="shared" si="48"/>
        <v>500</v>
      </c>
      <c r="CQ50" s="8">
        <f t="shared" si="91"/>
        <v>500</v>
      </c>
      <c r="CR50" s="42" t="str">
        <f t="shared" si="49"/>
        <v>NA</v>
      </c>
      <c r="CS50" s="43" t="str" cm="1">
        <f t="array" ref="CS50">IFERROR(_xlfn.XLOOKUP($B$4&amp;$B$11&amp;CR50,$A$69:$A$91&amp;$B$69:$B$91&amp;$C$69:$C$91,$D$69:$D$91),"")</f>
        <v/>
      </c>
      <c r="CT50" s="42" t="str">
        <f t="shared" si="92"/>
        <v/>
      </c>
      <c r="CU50" s="44" t="str">
        <f t="shared" si="50"/>
        <v/>
      </c>
      <c r="CV50" s="44">
        <f t="shared" si="51"/>
        <v>0</v>
      </c>
      <c r="CW50" s="42" t="str">
        <f t="shared" si="52"/>
        <v/>
      </c>
      <c r="DA50" s="6">
        <f t="shared" si="93"/>
        <v>44</v>
      </c>
      <c r="DB50" s="23">
        <f t="shared" si="101"/>
        <v>0</v>
      </c>
      <c r="DC50" s="6">
        <f t="shared" si="54"/>
        <v>0</v>
      </c>
      <c r="DE50" s="24">
        <f t="shared" si="94"/>
        <v>0</v>
      </c>
      <c r="DF50" s="42" t="str">
        <f t="shared" si="55"/>
        <v>NA</v>
      </c>
      <c r="DG50" s="43" t="str" cm="1">
        <f t="array" ref="DG50">IFERROR(_xlfn.XLOOKUP($B$4&amp;$B$11&amp;DF50,$A$69:$A$91&amp;$B$69:$B$91&amp;$C$69:$C$91,$D$69:$D$91),"")</f>
        <v/>
      </c>
      <c r="DH50" s="44" t="str">
        <f t="shared" si="71"/>
        <v/>
      </c>
      <c r="DI50" s="44">
        <f t="shared" si="56"/>
        <v>0</v>
      </c>
      <c r="DJ50" s="44">
        <f t="shared" si="57"/>
        <v>0</v>
      </c>
      <c r="DK50" s="42" t="str">
        <f t="shared" si="58"/>
        <v/>
      </c>
      <c r="DL50" s="42"/>
      <c r="DO50" s="6">
        <f t="shared" si="95"/>
        <v>44</v>
      </c>
      <c r="DP50" s="3">
        <f t="shared" si="102"/>
        <v>0</v>
      </c>
      <c r="DS50" s="24">
        <f t="shared" si="96"/>
        <v>0</v>
      </c>
      <c r="DT50" s="42" t="str">
        <f t="shared" si="60"/>
        <v>NA</v>
      </c>
      <c r="DU50" s="43" t="str" cm="1">
        <f t="array" ref="DU50">IFERROR(_xlfn.XLOOKUP($B$4&amp;$B$11&amp;DT50,$A$69:$A$91&amp;$B$69:$B$91&amp;$C$69:$C$91,$D$69:$D$91),"")</f>
        <v/>
      </c>
      <c r="DV50" s="44" t="str">
        <f t="shared" si="72"/>
        <v/>
      </c>
      <c r="DW50" s="44">
        <f t="shared" si="61"/>
        <v>0</v>
      </c>
      <c r="DX50" s="44">
        <f t="shared" si="62"/>
        <v>0</v>
      </c>
      <c r="DY50" s="42" t="str">
        <f t="shared" si="63"/>
        <v/>
      </c>
      <c r="DZ50" s="42"/>
      <c r="EC50" s="6">
        <f t="shared" si="97"/>
        <v>44</v>
      </c>
      <c r="ED50" s="47">
        <f t="shared" si="75"/>
        <v>531.91489361702122</v>
      </c>
      <c r="EE50" s="6">
        <f t="shared" si="74"/>
        <v>0</v>
      </c>
      <c r="EG50" s="8">
        <f t="shared" si="98"/>
        <v>531.91489361702122</v>
      </c>
      <c r="EH50" s="45" t="s">
        <v>62</v>
      </c>
      <c r="EI50" s="110">
        <f t="shared" si="76"/>
        <v>0</v>
      </c>
      <c r="EJ50" s="109">
        <f t="shared" si="73"/>
        <v>0</v>
      </c>
      <c r="EK50" s="109">
        <f t="shared" si="66"/>
        <v>0</v>
      </c>
      <c r="EL50" s="44">
        <f t="shared" si="67"/>
        <v>0</v>
      </c>
      <c r="EM50" s="42" t="str">
        <f t="shared" si="68"/>
        <v/>
      </c>
    </row>
    <row r="51" spans="1:143" ht="24.95" hidden="1" customHeight="1" x14ac:dyDescent="0.25">
      <c r="A51" s="210" t="s">
        <v>196</v>
      </c>
      <c r="B51" s="211"/>
      <c r="C51" s="211"/>
      <c r="D51" s="212"/>
      <c r="U51" s="6">
        <f t="shared" si="77"/>
        <v>45</v>
      </c>
      <c r="V51" s="9">
        <f t="shared" si="22"/>
        <v>500</v>
      </c>
      <c r="Y51" s="8">
        <f t="shared" si="78"/>
        <v>500</v>
      </c>
      <c r="Z51" s="30" t="str">
        <f t="shared" si="23"/>
        <v>NA</v>
      </c>
      <c r="AA51" s="28" t="str" cm="1">
        <f t="array" ref="AA51">IFERROR(_xlfn.XLOOKUP($B$4&amp;$B$11&amp;Z51,$A$69:$A$91&amp;$B$69:$B$91&amp;$C$69:$C$91,$D$69:$D$91),"")</f>
        <v/>
      </c>
      <c r="AB51" s="30" t="str">
        <f t="shared" si="79"/>
        <v/>
      </c>
      <c r="AC51" s="29" t="str">
        <f t="shared" si="24"/>
        <v/>
      </c>
      <c r="AD51" s="29">
        <f t="shared" si="25"/>
        <v>0</v>
      </c>
      <c r="AE51" s="30" t="str">
        <f t="shared" si="26"/>
        <v/>
      </c>
      <c r="AI51" s="6">
        <f t="shared" si="80"/>
        <v>45</v>
      </c>
      <c r="AJ51" s="9">
        <f t="shared" si="27"/>
        <v>500</v>
      </c>
      <c r="AM51" s="8">
        <f t="shared" si="81"/>
        <v>500</v>
      </c>
      <c r="AN51" s="32" t="str">
        <f t="shared" si="28"/>
        <v>NA</v>
      </c>
      <c r="AO51" s="33" t="str" cm="1">
        <f t="array" ref="AO51">IFERROR(_xlfn.XLOOKUP($B$4&amp;$B$11&amp;AN51,$A$69:$A$91&amp;$B$69:$B$91&amp;$C$69:$C$91,$D$69:$D$91),"")</f>
        <v/>
      </c>
      <c r="AP51" s="32" t="str">
        <f t="shared" si="82"/>
        <v/>
      </c>
      <c r="AQ51" s="37" t="str">
        <f t="shared" si="29"/>
        <v/>
      </c>
      <c r="AR51" s="37">
        <f t="shared" si="30"/>
        <v>0</v>
      </c>
      <c r="AS51" s="32" t="str">
        <f t="shared" si="31"/>
        <v/>
      </c>
      <c r="AT51" s="32"/>
      <c r="AU51" s="8"/>
      <c r="AV51" s="8"/>
      <c r="AW51" s="20">
        <f t="shared" si="83"/>
        <v>45</v>
      </c>
      <c r="AX51" s="22">
        <f t="shared" si="99"/>
        <v>0</v>
      </c>
      <c r="AY51" s="8"/>
      <c r="AZ51" s="8"/>
      <c r="BA51" s="22">
        <f t="shared" si="84"/>
        <v>0</v>
      </c>
      <c r="BB51" s="32" t="str">
        <f t="shared" si="33"/>
        <v>NA</v>
      </c>
      <c r="BC51" s="33" t="str" cm="1">
        <f t="array" ref="BC51">IFERROR(_xlfn.XLOOKUP($B$4&amp;$B$11&amp;BB51,$A$69:$A$91&amp;$B$69:$B$91&amp;$C$69:$C$91,$D$69:$D$91),"")</f>
        <v/>
      </c>
      <c r="BD51" s="37" t="str">
        <f t="shared" si="69"/>
        <v/>
      </c>
      <c r="BE51" s="37">
        <f t="shared" si="34"/>
        <v>0</v>
      </c>
      <c r="BF51" s="37">
        <f t="shared" si="35"/>
        <v>0</v>
      </c>
      <c r="BG51" s="32" t="str">
        <f t="shared" si="36"/>
        <v/>
      </c>
      <c r="BK51" s="20">
        <f t="shared" si="85"/>
        <v>45</v>
      </c>
      <c r="BL51" s="22">
        <f t="shared" si="100"/>
        <v>0</v>
      </c>
      <c r="BO51" s="22">
        <f t="shared" si="86"/>
        <v>0</v>
      </c>
      <c r="BP51" s="32" t="str">
        <f t="shared" si="38"/>
        <v>NA</v>
      </c>
      <c r="BQ51" s="33" t="str" cm="1">
        <f t="array" ref="BQ51">IFERROR(_xlfn.XLOOKUP($B$4&amp;$B$11&amp;BP51,$A$69:$A$91&amp;$B$69:$B$91&amp;$C$69:$C$91,$D$69:$D$91),"")</f>
        <v/>
      </c>
      <c r="BR51" s="37" t="str">
        <f t="shared" si="70"/>
        <v/>
      </c>
      <c r="BS51" s="37">
        <f t="shared" si="39"/>
        <v>0</v>
      </c>
      <c r="BT51" s="37">
        <f t="shared" si="40"/>
        <v>0</v>
      </c>
      <c r="BU51" s="32" t="str">
        <f t="shared" si="41"/>
        <v/>
      </c>
      <c r="BV51" s="32"/>
      <c r="BY51" s="6">
        <f t="shared" si="87"/>
        <v>45</v>
      </c>
      <c r="BZ51" s="9">
        <f t="shared" si="42"/>
        <v>500</v>
      </c>
      <c r="CA51" s="6">
        <f t="shared" si="43"/>
        <v>0</v>
      </c>
      <c r="CC51" s="8">
        <f t="shared" si="88"/>
        <v>500</v>
      </c>
      <c r="CD51" s="42" t="str">
        <f t="shared" si="44"/>
        <v>NA</v>
      </c>
      <c r="CE51" s="43" t="str" cm="1">
        <f t="array" ref="CE51">IFERROR(_xlfn.XLOOKUP($B$4&amp;$B$11&amp;CD51,$A$69:$A$91&amp;$B$69:$B$91&amp;$C$69:$C$91,$D$69:$D$91),"")</f>
        <v/>
      </c>
      <c r="CF51" s="42" t="str">
        <f t="shared" si="89"/>
        <v/>
      </c>
      <c r="CG51" s="44" t="str">
        <f t="shared" si="45"/>
        <v/>
      </c>
      <c r="CH51" s="44">
        <f t="shared" si="46"/>
        <v>0</v>
      </c>
      <c r="CI51" s="42" t="str">
        <f t="shared" si="47"/>
        <v/>
      </c>
      <c r="CJ51" s="42"/>
      <c r="CM51" s="6">
        <f t="shared" si="90"/>
        <v>45</v>
      </c>
      <c r="CN51" s="9">
        <f t="shared" si="48"/>
        <v>500</v>
      </c>
      <c r="CQ51" s="8">
        <f t="shared" si="91"/>
        <v>500</v>
      </c>
      <c r="CR51" s="42" t="str">
        <f t="shared" si="49"/>
        <v>NA</v>
      </c>
      <c r="CS51" s="43" t="str" cm="1">
        <f t="array" ref="CS51">IFERROR(_xlfn.XLOOKUP($B$4&amp;$B$11&amp;CR51,$A$69:$A$91&amp;$B$69:$B$91&amp;$C$69:$C$91,$D$69:$D$91),"")</f>
        <v/>
      </c>
      <c r="CT51" s="42" t="str">
        <f t="shared" si="92"/>
        <v/>
      </c>
      <c r="CU51" s="44" t="str">
        <f t="shared" si="50"/>
        <v/>
      </c>
      <c r="CV51" s="44">
        <f t="shared" si="51"/>
        <v>0</v>
      </c>
      <c r="CW51" s="42" t="str">
        <f t="shared" si="52"/>
        <v/>
      </c>
      <c r="DA51" s="6">
        <f t="shared" si="93"/>
        <v>45</v>
      </c>
      <c r="DB51" s="23">
        <f t="shared" si="101"/>
        <v>0</v>
      </c>
      <c r="DC51" s="6">
        <f t="shared" si="54"/>
        <v>0</v>
      </c>
      <c r="DE51" s="24">
        <f t="shared" si="94"/>
        <v>0</v>
      </c>
      <c r="DF51" s="42" t="str">
        <f t="shared" si="55"/>
        <v>NA</v>
      </c>
      <c r="DG51" s="43" t="str" cm="1">
        <f t="array" ref="DG51">IFERROR(_xlfn.XLOOKUP($B$4&amp;$B$11&amp;DF51,$A$69:$A$91&amp;$B$69:$B$91&amp;$C$69:$C$91,$D$69:$D$91),"")</f>
        <v/>
      </c>
      <c r="DH51" s="44" t="str">
        <f t="shared" si="71"/>
        <v/>
      </c>
      <c r="DI51" s="44">
        <f t="shared" si="56"/>
        <v>0</v>
      </c>
      <c r="DJ51" s="44">
        <f t="shared" si="57"/>
        <v>0</v>
      </c>
      <c r="DK51" s="42" t="str">
        <f t="shared" si="58"/>
        <v/>
      </c>
      <c r="DL51" s="42"/>
      <c r="DO51" s="6">
        <f t="shared" si="95"/>
        <v>45</v>
      </c>
      <c r="DP51" s="3">
        <f t="shared" si="102"/>
        <v>0</v>
      </c>
      <c r="DS51" s="24">
        <f t="shared" si="96"/>
        <v>0</v>
      </c>
      <c r="DT51" s="42" t="str">
        <f t="shared" si="60"/>
        <v>NA</v>
      </c>
      <c r="DU51" s="43" t="str" cm="1">
        <f t="array" ref="DU51">IFERROR(_xlfn.XLOOKUP($B$4&amp;$B$11&amp;DT51,$A$69:$A$91&amp;$B$69:$B$91&amp;$C$69:$C$91,$D$69:$D$91),"")</f>
        <v/>
      </c>
      <c r="DV51" s="44" t="str">
        <f t="shared" si="72"/>
        <v/>
      </c>
      <c r="DW51" s="44">
        <f t="shared" si="61"/>
        <v>0</v>
      </c>
      <c r="DX51" s="44">
        <f t="shared" si="62"/>
        <v>0</v>
      </c>
      <c r="DY51" s="42" t="str">
        <f t="shared" si="63"/>
        <v/>
      </c>
      <c r="DZ51" s="42"/>
      <c r="EC51" s="6">
        <f t="shared" si="97"/>
        <v>45</v>
      </c>
      <c r="ED51" s="47">
        <f t="shared" si="75"/>
        <v>531.91489361702122</v>
      </c>
      <c r="EE51" s="6">
        <f t="shared" si="74"/>
        <v>0</v>
      </c>
      <c r="EG51" s="8">
        <f t="shared" si="98"/>
        <v>531.91489361702122</v>
      </c>
      <c r="EH51" s="45" t="s">
        <v>62</v>
      </c>
      <c r="EI51" s="110">
        <f t="shared" si="76"/>
        <v>0</v>
      </c>
      <c r="EJ51" s="109">
        <f t="shared" si="73"/>
        <v>0</v>
      </c>
      <c r="EK51" s="109">
        <f t="shared" si="66"/>
        <v>0</v>
      </c>
      <c r="EL51" s="44">
        <f t="shared" si="67"/>
        <v>0</v>
      </c>
      <c r="EM51" s="42" t="str">
        <f t="shared" si="68"/>
        <v/>
      </c>
    </row>
    <row r="52" spans="1:143" ht="20.100000000000001" hidden="1" customHeight="1" x14ac:dyDescent="0.25">
      <c r="A52" s="166" t="s">
        <v>65</v>
      </c>
      <c r="B52" s="186"/>
      <c r="C52" s="186"/>
      <c r="D52" s="187"/>
      <c r="U52" s="6">
        <f t="shared" si="77"/>
        <v>46</v>
      </c>
      <c r="V52" s="9">
        <f t="shared" si="22"/>
        <v>500</v>
      </c>
      <c r="Y52" s="8">
        <f t="shared" si="78"/>
        <v>500</v>
      </c>
      <c r="Z52" s="30" t="str">
        <f t="shared" si="23"/>
        <v>NA</v>
      </c>
      <c r="AA52" s="28" t="str" cm="1">
        <f t="array" ref="AA52">IFERROR(_xlfn.XLOOKUP($B$4&amp;$B$11&amp;Z52,$A$69:$A$91&amp;$B$69:$B$91&amp;$C$69:$C$91,$D$69:$D$91),"")</f>
        <v/>
      </c>
      <c r="AB52" s="30" t="str">
        <f t="shared" si="79"/>
        <v/>
      </c>
      <c r="AC52" s="29" t="str">
        <f t="shared" si="24"/>
        <v/>
      </c>
      <c r="AD52" s="29">
        <f t="shared" si="25"/>
        <v>0</v>
      </c>
      <c r="AE52" s="30" t="str">
        <f t="shared" si="26"/>
        <v/>
      </c>
      <c r="AI52" s="6">
        <f t="shared" si="80"/>
        <v>46</v>
      </c>
      <c r="AJ52" s="9">
        <f t="shared" si="27"/>
        <v>500</v>
      </c>
      <c r="AM52" s="8">
        <f t="shared" si="81"/>
        <v>500</v>
      </c>
      <c r="AN52" s="32" t="str">
        <f t="shared" si="28"/>
        <v>NA</v>
      </c>
      <c r="AO52" s="33" t="str" cm="1">
        <f t="array" ref="AO52">IFERROR(_xlfn.XLOOKUP($B$4&amp;$B$11&amp;AN52,$A$69:$A$91&amp;$B$69:$B$91&amp;$C$69:$C$91,$D$69:$D$91),"")</f>
        <v/>
      </c>
      <c r="AP52" s="32" t="str">
        <f t="shared" si="82"/>
        <v/>
      </c>
      <c r="AQ52" s="37" t="str">
        <f t="shared" si="29"/>
        <v/>
      </c>
      <c r="AR52" s="37">
        <f t="shared" si="30"/>
        <v>0</v>
      </c>
      <c r="AS52" s="32" t="str">
        <f t="shared" si="31"/>
        <v/>
      </c>
      <c r="AT52" s="32"/>
      <c r="AU52" s="8"/>
      <c r="AV52" s="8"/>
      <c r="AW52" s="20">
        <f t="shared" si="83"/>
        <v>46</v>
      </c>
      <c r="AX52" s="22">
        <f t="shared" si="99"/>
        <v>0</v>
      </c>
      <c r="AY52" s="8"/>
      <c r="AZ52" s="8"/>
      <c r="BA52" s="22">
        <f t="shared" si="84"/>
        <v>0</v>
      </c>
      <c r="BB52" s="32" t="str">
        <f t="shared" si="33"/>
        <v>NA</v>
      </c>
      <c r="BC52" s="33" t="str" cm="1">
        <f t="array" ref="BC52">IFERROR(_xlfn.XLOOKUP($B$4&amp;$B$11&amp;BB52,$A$69:$A$91&amp;$B$69:$B$91&amp;$C$69:$C$91,$D$69:$D$91),"")</f>
        <v/>
      </c>
      <c r="BD52" s="37" t="str">
        <f t="shared" si="69"/>
        <v/>
      </c>
      <c r="BE52" s="37">
        <f t="shared" si="34"/>
        <v>0</v>
      </c>
      <c r="BF52" s="37">
        <f t="shared" si="35"/>
        <v>0</v>
      </c>
      <c r="BG52" s="32" t="str">
        <f t="shared" si="36"/>
        <v/>
      </c>
      <c r="BK52" s="20">
        <f t="shared" si="85"/>
        <v>46</v>
      </c>
      <c r="BL52" s="22">
        <f t="shared" si="100"/>
        <v>0</v>
      </c>
      <c r="BO52" s="22">
        <f t="shared" si="86"/>
        <v>0</v>
      </c>
      <c r="BP52" s="32" t="str">
        <f t="shared" si="38"/>
        <v>NA</v>
      </c>
      <c r="BQ52" s="33" t="str" cm="1">
        <f t="array" ref="BQ52">IFERROR(_xlfn.XLOOKUP($B$4&amp;$B$11&amp;BP52,$A$69:$A$91&amp;$B$69:$B$91&amp;$C$69:$C$91,$D$69:$D$91),"")</f>
        <v/>
      </c>
      <c r="BR52" s="37" t="str">
        <f t="shared" si="70"/>
        <v/>
      </c>
      <c r="BS52" s="37">
        <f t="shared" si="39"/>
        <v>0</v>
      </c>
      <c r="BT52" s="37">
        <f t="shared" si="40"/>
        <v>0</v>
      </c>
      <c r="BU52" s="32" t="str">
        <f t="shared" si="41"/>
        <v/>
      </c>
      <c r="BV52" s="32"/>
      <c r="BY52" s="6">
        <f t="shared" si="87"/>
        <v>46</v>
      </c>
      <c r="BZ52" s="9">
        <f t="shared" si="42"/>
        <v>500</v>
      </c>
      <c r="CA52" s="6">
        <f t="shared" si="43"/>
        <v>0</v>
      </c>
      <c r="CC52" s="8">
        <f t="shared" si="88"/>
        <v>500</v>
      </c>
      <c r="CD52" s="42" t="str">
        <f t="shared" si="44"/>
        <v>NA</v>
      </c>
      <c r="CE52" s="43" t="str" cm="1">
        <f t="array" ref="CE52">IFERROR(_xlfn.XLOOKUP($B$4&amp;$B$11&amp;CD52,$A$69:$A$91&amp;$B$69:$B$91&amp;$C$69:$C$91,$D$69:$D$91),"")</f>
        <v/>
      </c>
      <c r="CF52" s="42" t="str">
        <f t="shared" si="89"/>
        <v/>
      </c>
      <c r="CG52" s="44" t="str">
        <f t="shared" si="45"/>
        <v/>
      </c>
      <c r="CH52" s="44">
        <f t="shared" si="46"/>
        <v>0</v>
      </c>
      <c r="CI52" s="42" t="str">
        <f t="shared" si="47"/>
        <v/>
      </c>
      <c r="CJ52" s="42"/>
      <c r="CM52" s="6">
        <f t="shared" si="90"/>
        <v>46</v>
      </c>
      <c r="CN52" s="9">
        <f t="shared" si="48"/>
        <v>500</v>
      </c>
      <c r="CQ52" s="8">
        <f t="shared" si="91"/>
        <v>500</v>
      </c>
      <c r="CR52" s="42" t="str">
        <f t="shared" si="49"/>
        <v>NA</v>
      </c>
      <c r="CS52" s="43" t="str" cm="1">
        <f t="array" ref="CS52">IFERROR(_xlfn.XLOOKUP($B$4&amp;$B$11&amp;CR52,$A$69:$A$91&amp;$B$69:$B$91&amp;$C$69:$C$91,$D$69:$D$91),"")</f>
        <v/>
      </c>
      <c r="CT52" s="42" t="str">
        <f t="shared" si="92"/>
        <v/>
      </c>
      <c r="CU52" s="44" t="str">
        <f t="shared" si="50"/>
        <v/>
      </c>
      <c r="CV52" s="44">
        <f t="shared" si="51"/>
        <v>0</v>
      </c>
      <c r="CW52" s="42" t="str">
        <f t="shared" si="52"/>
        <v/>
      </c>
      <c r="DA52" s="6">
        <f t="shared" si="93"/>
        <v>46</v>
      </c>
      <c r="DB52" s="23">
        <f t="shared" si="101"/>
        <v>0</v>
      </c>
      <c r="DC52" s="6">
        <f t="shared" si="54"/>
        <v>0</v>
      </c>
      <c r="DE52" s="24">
        <f t="shared" si="94"/>
        <v>0</v>
      </c>
      <c r="DF52" s="42" t="str">
        <f t="shared" si="55"/>
        <v>NA</v>
      </c>
      <c r="DG52" s="43" t="str" cm="1">
        <f t="array" ref="DG52">IFERROR(_xlfn.XLOOKUP($B$4&amp;$B$11&amp;DF52,$A$69:$A$91&amp;$B$69:$B$91&amp;$C$69:$C$91,$D$69:$D$91),"")</f>
        <v/>
      </c>
      <c r="DH52" s="44" t="str">
        <f t="shared" si="71"/>
        <v/>
      </c>
      <c r="DI52" s="44">
        <f t="shared" si="56"/>
        <v>0</v>
      </c>
      <c r="DJ52" s="44">
        <f t="shared" si="57"/>
        <v>0</v>
      </c>
      <c r="DK52" s="42" t="str">
        <f t="shared" si="58"/>
        <v/>
      </c>
      <c r="DL52" s="42"/>
      <c r="DO52" s="6">
        <f t="shared" si="95"/>
        <v>46</v>
      </c>
      <c r="DP52" s="3">
        <f t="shared" si="102"/>
        <v>0</v>
      </c>
      <c r="DS52" s="24">
        <f t="shared" si="96"/>
        <v>0</v>
      </c>
      <c r="DT52" s="42" t="str">
        <f t="shared" si="60"/>
        <v>NA</v>
      </c>
      <c r="DU52" s="43" t="str" cm="1">
        <f t="array" ref="DU52">IFERROR(_xlfn.XLOOKUP($B$4&amp;$B$11&amp;DT52,$A$69:$A$91&amp;$B$69:$B$91&amp;$C$69:$C$91,$D$69:$D$91),"")</f>
        <v/>
      </c>
      <c r="DV52" s="44" t="str">
        <f t="shared" si="72"/>
        <v/>
      </c>
      <c r="DW52" s="44">
        <f t="shared" si="61"/>
        <v>0</v>
      </c>
      <c r="DX52" s="44">
        <f t="shared" si="62"/>
        <v>0</v>
      </c>
      <c r="DY52" s="42" t="str">
        <f t="shared" si="63"/>
        <v/>
      </c>
      <c r="DZ52" s="42"/>
      <c r="EC52" s="6">
        <f t="shared" si="97"/>
        <v>46</v>
      </c>
      <c r="ED52" s="47">
        <f t="shared" si="75"/>
        <v>531.91489361702122</v>
      </c>
      <c r="EE52" s="6">
        <f t="shared" si="74"/>
        <v>0</v>
      </c>
      <c r="EG52" s="8">
        <f t="shared" si="98"/>
        <v>531.91489361702122</v>
      </c>
      <c r="EH52" s="45" t="s">
        <v>62</v>
      </c>
      <c r="EI52" s="110">
        <f t="shared" si="76"/>
        <v>0</v>
      </c>
      <c r="EJ52" s="109">
        <f t="shared" si="73"/>
        <v>0</v>
      </c>
      <c r="EK52" s="109">
        <f t="shared" si="66"/>
        <v>0</v>
      </c>
      <c r="EL52" s="44">
        <f t="shared" si="67"/>
        <v>0</v>
      </c>
      <c r="EM52" s="42" t="str">
        <f t="shared" si="68"/>
        <v/>
      </c>
    </row>
    <row r="53" spans="1:143" ht="20.100000000000001" hidden="1" customHeight="1" x14ac:dyDescent="0.25">
      <c r="A53" s="165" t="s">
        <v>66</v>
      </c>
      <c r="B53" s="189">
        <v>60</v>
      </c>
      <c r="C53" s="189"/>
      <c r="D53" s="195"/>
      <c r="U53" s="6">
        <f t="shared" si="77"/>
        <v>47</v>
      </c>
      <c r="V53" s="9">
        <f t="shared" si="22"/>
        <v>500</v>
      </c>
      <c r="Y53" s="8">
        <f t="shared" si="78"/>
        <v>500</v>
      </c>
      <c r="Z53" s="30" t="str">
        <f t="shared" si="23"/>
        <v>NA</v>
      </c>
      <c r="AA53" s="28" t="str" cm="1">
        <f t="array" ref="AA53">IFERROR(_xlfn.XLOOKUP($B$4&amp;$B$11&amp;Z53,$A$69:$A$91&amp;$B$69:$B$91&amp;$C$69:$C$91,$D$69:$D$91),"")</f>
        <v/>
      </c>
      <c r="AB53" s="30" t="str">
        <f t="shared" si="79"/>
        <v/>
      </c>
      <c r="AC53" s="29" t="str">
        <f t="shared" si="24"/>
        <v/>
      </c>
      <c r="AD53" s="29">
        <f t="shared" si="25"/>
        <v>0</v>
      </c>
      <c r="AE53" s="30" t="str">
        <f t="shared" si="26"/>
        <v/>
      </c>
      <c r="AI53" s="6">
        <f t="shared" si="80"/>
        <v>47</v>
      </c>
      <c r="AJ53" s="9">
        <f t="shared" si="27"/>
        <v>500</v>
      </c>
      <c r="AM53" s="8">
        <f t="shared" si="81"/>
        <v>500</v>
      </c>
      <c r="AN53" s="32" t="str">
        <f t="shared" si="28"/>
        <v>NA</v>
      </c>
      <c r="AO53" s="33" t="str" cm="1">
        <f t="array" ref="AO53">IFERROR(_xlfn.XLOOKUP($B$4&amp;$B$11&amp;AN53,$A$69:$A$91&amp;$B$69:$B$91&amp;$C$69:$C$91,$D$69:$D$91),"")</f>
        <v/>
      </c>
      <c r="AP53" s="32" t="str">
        <f t="shared" si="82"/>
        <v/>
      </c>
      <c r="AQ53" s="37" t="str">
        <f t="shared" si="29"/>
        <v/>
      </c>
      <c r="AR53" s="37">
        <f t="shared" si="30"/>
        <v>0</v>
      </c>
      <c r="AS53" s="32" t="str">
        <f t="shared" si="31"/>
        <v/>
      </c>
      <c r="AT53" s="32"/>
      <c r="AU53" s="8"/>
      <c r="AV53" s="8"/>
      <c r="AW53" s="20">
        <f t="shared" si="83"/>
        <v>47</v>
      </c>
      <c r="AX53" s="22">
        <f t="shared" si="99"/>
        <v>0</v>
      </c>
      <c r="AY53" s="8"/>
      <c r="AZ53" s="8"/>
      <c r="BA53" s="22">
        <f t="shared" si="84"/>
        <v>0</v>
      </c>
      <c r="BB53" s="32" t="str">
        <f t="shared" si="33"/>
        <v>NA</v>
      </c>
      <c r="BC53" s="33" t="str" cm="1">
        <f t="array" ref="BC53">IFERROR(_xlfn.XLOOKUP($B$4&amp;$B$11&amp;BB53,$A$69:$A$91&amp;$B$69:$B$91&amp;$C$69:$C$91,$D$69:$D$91),"")</f>
        <v/>
      </c>
      <c r="BD53" s="37" t="str">
        <f t="shared" si="69"/>
        <v/>
      </c>
      <c r="BE53" s="37">
        <f t="shared" si="34"/>
        <v>0</v>
      </c>
      <c r="BF53" s="37">
        <f t="shared" si="35"/>
        <v>0</v>
      </c>
      <c r="BG53" s="32" t="str">
        <f t="shared" si="36"/>
        <v/>
      </c>
      <c r="BK53" s="20">
        <f t="shared" si="85"/>
        <v>47</v>
      </c>
      <c r="BL53" s="22">
        <f t="shared" si="100"/>
        <v>0</v>
      </c>
      <c r="BO53" s="22">
        <f t="shared" si="86"/>
        <v>0</v>
      </c>
      <c r="BP53" s="32" t="str">
        <f t="shared" si="38"/>
        <v>NA</v>
      </c>
      <c r="BQ53" s="33" t="str" cm="1">
        <f t="array" ref="BQ53">IFERROR(_xlfn.XLOOKUP($B$4&amp;$B$11&amp;BP53,$A$69:$A$91&amp;$B$69:$B$91&amp;$C$69:$C$91,$D$69:$D$91),"")</f>
        <v/>
      </c>
      <c r="BR53" s="37" t="str">
        <f t="shared" si="70"/>
        <v/>
      </c>
      <c r="BS53" s="37">
        <f t="shared" si="39"/>
        <v>0</v>
      </c>
      <c r="BT53" s="37">
        <f t="shared" si="40"/>
        <v>0</v>
      </c>
      <c r="BU53" s="32" t="str">
        <f t="shared" si="41"/>
        <v/>
      </c>
      <c r="BV53" s="32"/>
      <c r="BY53" s="6">
        <f t="shared" si="87"/>
        <v>47</v>
      </c>
      <c r="BZ53" s="9">
        <f t="shared" si="42"/>
        <v>500</v>
      </c>
      <c r="CA53" s="6">
        <f t="shared" si="43"/>
        <v>0</v>
      </c>
      <c r="CC53" s="8">
        <f t="shared" si="88"/>
        <v>500</v>
      </c>
      <c r="CD53" s="42" t="str">
        <f t="shared" si="44"/>
        <v>NA</v>
      </c>
      <c r="CE53" s="43" t="str" cm="1">
        <f t="array" ref="CE53">IFERROR(_xlfn.XLOOKUP($B$4&amp;$B$11&amp;CD53,$A$69:$A$91&amp;$B$69:$B$91&amp;$C$69:$C$91,$D$69:$D$91),"")</f>
        <v/>
      </c>
      <c r="CF53" s="42" t="str">
        <f t="shared" si="89"/>
        <v/>
      </c>
      <c r="CG53" s="44" t="str">
        <f t="shared" si="45"/>
        <v/>
      </c>
      <c r="CH53" s="44">
        <f t="shared" si="46"/>
        <v>0</v>
      </c>
      <c r="CI53" s="42" t="str">
        <f t="shared" si="47"/>
        <v/>
      </c>
      <c r="CJ53" s="42"/>
      <c r="CM53" s="6">
        <f t="shared" si="90"/>
        <v>47</v>
      </c>
      <c r="CN53" s="9">
        <f t="shared" si="48"/>
        <v>500</v>
      </c>
      <c r="CQ53" s="8">
        <f t="shared" si="91"/>
        <v>500</v>
      </c>
      <c r="CR53" s="42" t="str">
        <f t="shared" si="49"/>
        <v>NA</v>
      </c>
      <c r="CS53" s="43" t="str" cm="1">
        <f t="array" ref="CS53">IFERROR(_xlfn.XLOOKUP($B$4&amp;$B$11&amp;CR53,$A$69:$A$91&amp;$B$69:$B$91&amp;$C$69:$C$91,$D$69:$D$91),"")</f>
        <v/>
      </c>
      <c r="CT53" s="42" t="str">
        <f t="shared" si="92"/>
        <v/>
      </c>
      <c r="CU53" s="44" t="str">
        <f t="shared" si="50"/>
        <v/>
      </c>
      <c r="CV53" s="44">
        <f t="shared" si="51"/>
        <v>0</v>
      </c>
      <c r="CW53" s="42" t="str">
        <f t="shared" si="52"/>
        <v/>
      </c>
      <c r="DA53" s="6">
        <f t="shared" si="93"/>
        <v>47</v>
      </c>
      <c r="DB53" s="23">
        <f t="shared" si="101"/>
        <v>0</v>
      </c>
      <c r="DC53" s="6">
        <f t="shared" si="54"/>
        <v>0</v>
      </c>
      <c r="DE53" s="24">
        <f t="shared" si="94"/>
        <v>0</v>
      </c>
      <c r="DF53" s="42" t="str">
        <f t="shared" si="55"/>
        <v>NA</v>
      </c>
      <c r="DG53" s="43" t="str" cm="1">
        <f t="array" ref="DG53">IFERROR(_xlfn.XLOOKUP($B$4&amp;$B$11&amp;DF53,$A$69:$A$91&amp;$B$69:$B$91&amp;$C$69:$C$91,$D$69:$D$91),"")</f>
        <v/>
      </c>
      <c r="DH53" s="44" t="str">
        <f t="shared" si="71"/>
        <v/>
      </c>
      <c r="DI53" s="44">
        <f t="shared" si="56"/>
        <v>0</v>
      </c>
      <c r="DJ53" s="44">
        <f t="shared" si="57"/>
        <v>0</v>
      </c>
      <c r="DK53" s="42" t="str">
        <f t="shared" si="58"/>
        <v/>
      </c>
      <c r="DL53" s="42"/>
      <c r="DO53" s="6">
        <f t="shared" si="95"/>
        <v>47</v>
      </c>
      <c r="DP53" s="3">
        <f t="shared" si="102"/>
        <v>0</v>
      </c>
      <c r="DS53" s="24">
        <f t="shared" si="96"/>
        <v>0</v>
      </c>
      <c r="DT53" s="42" t="str">
        <f t="shared" si="60"/>
        <v>NA</v>
      </c>
      <c r="DU53" s="43" t="str" cm="1">
        <f t="array" ref="DU53">IFERROR(_xlfn.XLOOKUP($B$4&amp;$B$11&amp;DT53,$A$69:$A$91&amp;$B$69:$B$91&amp;$C$69:$C$91,$D$69:$D$91),"")</f>
        <v/>
      </c>
      <c r="DV53" s="44" t="str">
        <f t="shared" si="72"/>
        <v/>
      </c>
      <c r="DW53" s="44">
        <f t="shared" si="61"/>
        <v>0</v>
      </c>
      <c r="DX53" s="44">
        <f t="shared" si="62"/>
        <v>0</v>
      </c>
      <c r="DY53" s="42" t="str">
        <f t="shared" si="63"/>
        <v/>
      </c>
      <c r="DZ53" s="42"/>
      <c r="EC53" s="6">
        <f t="shared" si="97"/>
        <v>47</v>
      </c>
      <c r="ED53" s="47">
        <f t="shared" si="75"/>
        <v>531.91489361702122</v>
      </c>
      <c r="EE53" s="6">
        <f t="shared" si="74"/>
        <v>0</v>
      </c>
      <c r="EG53" s="8">
        <f t="shared" si="98"/>
        <v>531.91489361702122</v>
      </c>
      <c r="EH53" s="45" t="s">
        <v>62</v>
      </c>
      <c r="EI53" s="110">
        <f t="shared" si="76"/>
        <v>0</v>
      </c>
      <c r="EJ53" s="109">
        <f t="shared" si="73"/>
        <v>0</v>
      </c>
      <c r="EK53" s="109">
        <f t="shared" si="66"/>
        <v>0</v>
      </c>
      <c r="EL53" s="44">
        <f t="shared" si="67"/>
        <v>0</v>
      </c>
      <c r="EM53" s="42" t="str">
        <f t="shared" si="68"/>
        <v/>
      </c>
    </row>
    <row r="54" spans="1:143" hidden="1" x14ac:dyDescent="0.25">
      <c r="A54" s="160"/>
      <c r="B54" s="178"/>
      <c r="C54" s="178"/>
      <c r="D54" s="179"/>
      <c r="U54" s="6">
        <f t="shared" si="77"/>
        <v>48</v>
      </c>
      <c r="V54" s="9">
        <f t="shared" si="22"/>
        <v>500</v>
      </c>
      <c r="Y54" s="8">
        <f t="shared" si="78"/>
        <v>500</v>
      </c>
      <c r="Z54" s="30" t="str">
        <f t="shared" si="23"/>
        <v>NA</v>
      </c>
      <c r="AA54" s="28" t="str" cm="1">
        <f t="array" ref="AA54">IFERROR(_xlfn.XLOOKUP($B$4&amp;$B$11&amp;Z54,$A$69:$A$91&amp;$B$69:$B$91&amp;$C$69:$C$91,$D$69:$D$91),"")</f>
        <v/>
      </c>
      <c r="AB54" s="30" t="str">
        <f t="shared" si="79"/>
        <v/>
      </c>
      <c r="AC54" s="29" t="str">
        <f t="shared" si="24"/>
        <v/>
      </c>
      <c r="AD54" s="29">
        <f t="shared" si="25"/>
        <v>0</v>
      </c>
      <c r="AE54" s="30" t="str">
        <f t="shared" si="26"/>
        <v/>
      </c>
      <c r="AI54" s="6">
        <f t="shared" si="80"/>
        <v>48</v>
      </c>
      <c r="AJ54" s="9">
        <f t="shared" si="27"/>
        <v>500</v>
      </c>
      <c r="AM54" s="8">
        <f t="shared" si="81"/>
        <v>500</v>
      </c>
      <c r="AN54" s="32" t="str">
        <f t="shared" si="28"/>
        <v>NA</v>
      </c>
      <c r="AO54" s="33" t="str" cm="1">
        <f t="array" ref="AO54">IFERROR(_xlfn.XLOOKUP($B$4&amp;$B$11&amp;AN54,$A$69:$A$91&amp;$B$69:$B$91&amp;$C$69:$C$91,$D$69:$D$91),"")</f>
        <v/>
      </c>
      <c r="AP54" s="32" t="str">
        <f t="shared" si="82"/>
        <v/>
      </c>
      <c r="AQ54" s="37" t="str">
        <f t="shared" si="29"/>
        <v/>
      </c>
      <c r="AR54" s="37">
        <f t="shared" si="30"/>
        <v>0</v>
      </c>
      <c r="AS54" s="32" t="str">
        <f t="shared" si="31"/>
        <v/>
      </c>
      <c r="AT54" s="32"/>
      <c r="AU54" s="8"/>
      <c r="AV54" s="8"/>
      <c r="AW54" s="20">
        <f t="shared" si="83"/>
        <v>48</v>
      </c>
      <c r="AX54" s="22">
        <f t="shared" si="99"/>
        <v>0</v>
      </c>
      <c r="AY54" s="8"/>
      <c r="AZ54" s="8"/>
      <c r="BA54" s="22">
        <f t="shared" si="84"/>
        <v>0</v>
      </c>
      <c r="BB54" s="32" t="str">
        <f t="shared" si="33"/>
        <v>NA</v>
      </c>
      <c r="BC54" s="33" t="str" cm="1">
        <f t="array" ref="BC54">IFERROR(_xlfn.XLOOKUP($B$4&amp;$B$11&amp;BB54,$A$69:$A$91&amp;$B$69:$B$91&amp;$C$69:$C$91,$D$69:$D$91),"")</f>
        <v/>
      </c>
      <c r="BD54" s="37" t="str">
        <f t="shared" si="69"/>
        <v/>
      </c>
      <c r="BE54" s="37">
        <f t="shared" si="34"/>
        <v>0</v>
      </c>
      <c r="BF54" s="37">
        <f t="shared" si="35"/>
        <v>0</v>
      </c>
      <c r="BG54" s="32" t="str">
        <f t="shared" si="36"/>
        <v/>
      </c>
      <c r="BK54" s="20">
        <f t="shared" si="85"/>
        <v>48</v>
      </c>
      <c r="BL54" s="22">
        <f t="shared" si="100"/>
        <v>0</v>
      </c>
      <c r="BO54" s="22">
        <f t="shared" si="86"/>
        <v>0</v>
      </c>
      <c r="BP54" s="32" t="str">
        <f t="shared" si="38"/>
        <v>NA</v>
      </c>
      <c r="BQ54" s="33" t="str" cm="1">
        <f t="array" ref="BQ54">IFERROR(_xlfn.XLOOKUP($B$4&amp;$B$11&amp;BP54,$A$69:$A$91&amp;$B$69:$B$91&amp;$C$69:$C$91,$D$69:$D$91),"")</f>
        <v/>
      </c>
      <c r="BR54" s="37" t="str">
        <f t="shared" si="70"/>
        <v/>
      </c>
      <c r="BS54" s="37">
        <f t="shared" si="39"/>
        <v>0</v>
      </c>
      <c r="BT54" s="37">
        <f t="shared" si="40"/>
        <v>0</v>
      </c>
      <c r="BU54" s="32" t="str">
        <f t="shared" si="41"/>
        <v/>
      </c>
      <c r="BV54" s="32"/>
      <c r="BY54" s="6">
        <f t="shared" si="87"/>
        <v>48</v>
      </c>
      <c r="BZ54" s="9">
        <f t="shared" si="42"/>
        <v>500</v>
      </c>
      <c r="CA54" s="6">
        <f t="shared" si="43"/>
        <v>395</v>
      </c>
      <c r="CC54" s="8">
        <f t="shared" si="88"/>
        <v>895</v>
      </c>
      <c r="CD54" s="42" t="str">
        <f t="shared" si="44"/>
        <v>NA</v>
      </c>
      <c r="CE54" s="43" t="str" cm="1">
        <f t="array" ref="CE54">IFERROR(_xlfn.XLOOKUP($B$4&amp;$B$11&amp;CD54,$A$69:$A$91&amp;$B$69:$B$91&amp;$C$69:$C$91,$D$69:$D$91),"")</f>
        <v/>
      </c>
      <c r="CF54" s="42" t="str">
        <f t="shared" si="89"/>
        <v/>
      </c>
      <c r="CG54" s="44" t="str">
        <f t="shared" si="45"/>
        <v/>
      </c>
      <c r="CH54" s="44">
        <f t="shared" si="46"/>
        <v>395</v>
      </c>
      <c r="CI54" s="42" t="str">
        <f t="shared" si="47"/>
        <v/>
      </c>
      <c r="CJ54" s="42"/>
      <c r="CM54" s="6">
        <f t="shared" si="90"/>
        <v>48</v>
      </c>
      <c r="CN54" s="9">
        <f t="shared" si="48"/>
        <v>500</v>
      </c>
      <c r="CQ54" s="8">
        <f t="shared" si="91"/>
        <v>500</v>
      </c>
      <c r="CR54" s="42" t="str">
        <f t="shared" si="49"/>
        <v>NA</v>
      </c>
      <c r="CS54" s="43" t="str" cm="1">
        <f t="array" ref="CS54">IFERROR(_xlfn.XLOOKUP($B$4&amp;$B$11&amp;CR54,$A$69:$A$91&amp;$B$69:$B$91&amp;$C$69:$C$91,$D$69:$D$91),"")</f>
        <v/>
      </c>
      <c r="CT54" s="42" t="str">
        <f t="shared" si="92"/>
        <v/>
      </c>
      <c r="CU54" s="44" t="str">
        <f t="shared" si="50"/>
        <v/>
      </c>
      <c r="CV54" s="44">
        <f t="shared" si="51"/>
        <v>0</v>
      </c>
      <c r="CW54" s="42" t="str">
        <f t="shared" si="52"/>
        <v/>
      </c>
      <c r="DA54" s="6">
        <f t="shared" si="93"/>
        <v>48</v>
      </c>
      <c r="DB54" s="23">
        <f t="shared" si="101"/>
        <v>0</v>
      </c>
      <c r="DC54" s="6">
        <f t="shared" si="54"/>
        <v>395</v>
      </c>
      <c r="DE54" s="24">
        <f t="shared" si="94"/>
        <v>395</v>
      </c>
      <c r="DF54" s="42" t="str">
        <f t="shared" si="55"/>
        <v>NA</v>
      </c>
      <c r="DG54" s="43" t="str" cm="1">
        <f t="array" ref="DG54">IFERROR(_xlfn.XLOOKUP($B$4&amp;$B$11&amp;DF54,$A$69:$A$91&amp;$B$69:$B$91&amp;$C$69:$C$91,$D$69:$D$91),"")</f>
        <v/>
      </c>
      <c r="DH54" s="44" t="str">
        <f t="shared" si="71"/>
        <v/>
      </c>
      <c r="DI54" s="44">
        <f t="shared" si="56"/>
        <v>0</v>
      </c>
      <c r="DJ54" s="44">
        <f t="shared" si="57"/>
        <v>395</v>
      </c>
      <c r="DK54" s="42" t="str">
        <f t="shared" si="58"/>
        <v/>
      </c>
      <c r="DL54" s="42"/>
      <c r="DO54" s="6">
        <f t="shared" si="95"/>
        <v>48</v>
      </c>
      <c r="DP54" s="3">
        <f t="shared" si="102"/>
        <v>0</v>
      </c>
      <c r="DS54" s="24">
        <f t="shared" si="96"/>
        <v>0</v>
      </c>
      <c r="DT54" s="42" t="str">
        <f t="shared" si="60"/>
        <v>NA</v>
      </c>
      <c r="DU54" s="43" t="str" cm="1">
        <f t="array" ref="DU54">IFERROR(_xlfn.XLOOKUP($B$4&amp;$B$11&amp;DT54,$A$69:$A$91&amp;$B$69:$B$91&amp;$C$69:$C$91,$D$69:$D$91),"")</f>
        <v/>
      </c>
      <c r="DV54" s="44" t="str">
        <f t="shared" si="72"/>
        <v/>
      </c>
      <c r="DW54" s="44">
        <f t="shared" si="61"/>
        <v>0</v>
      </c>
      <c r="DX54" s="44">
        <f t="shared" si="62"/>
        <v>0</v>
      </c>
      <c r="DY54" s="42" t="str">
        <f t="shared" si="63"/>
        <v/>
      </c>
      <c r="DZ54" s="42"/>
      <c r="EC54" s="6">
        <f t="shared" si="97"/>
        <v>48</v>
      </c>
      <c r="ED54" s="47">
        <f t="shared" si="75"/>
        <v>531.91489361702122</v>
      </c>
      <c r="EE54" s="6">
        <f t="shared" si="74"/>
        <v>395</v>
      </c>
      <c r="EG54" s="8">
        <f t="shared" si="98"/>
        <v>926.91489361702122</v>
      </c>
      <c r="EH54" s="45" t="s">
        <v>62</v>
      </c>
      <c r="EI54" s="110">
        <f t="shared" si="76"/>
        <v>0</v>
      </c>
      <c r="EJ54" s="109">
        <f t="shared" si="73"/>
        <v>0</v>
      </c>
      <c r="EK54" s="109">
        <f t="shared" si="66"/>
        <v>0</v>
      </c>
      <c r="EL54" s="44">
        <f t="shared" si="67"/>
        <v>395</v>
      </c>
      <c r="EM54" s="42" t="str">
        <f t="shared" si="68"/>
        <v/>
      </c>
    </row>
    <row r="55" spans="1:143" hidden="1" x14ac:dyDescent="0.25">
      <c r="A55" s="160"/>
      <c r="B55" s="178"/>
      <c r="C55" s="178"/>
      <c r="D55" s="179"/>
      <c r="U55" s="6">
        <f t="shared" si="77"/>
        <v>49</v>
      </c>
      <c r="V55" s="9">
        <f t="shared" si="22"/>
        <v>500</v>
      </c>
      <c r="Y55" s="8">
        <f t="shared" si="78"/>
        <v>500</v>
      </c>
      <c r="Z55" s="30" t="str">
        <f t="shared" si="23"/>
        <v>NA</v>
      </c>
      <c r="AA55" s="28" t="str" cm="1">
        <f t="array" ref="AA55">IFERROR(_xlfn.XLOOKUP($B$4&amp;$B$11&amp;Z55,$A$69:$A$91&amp;$B$69:$B$91&amp;$C$69:$C$91,$D$69:$D$91),"")</f>
        <v/>
      </c>
      <c r="AB55" s="30" t="str">
        <f t="shared" si="79"/>
        <v/>
      </c>
      <c r="AC55" s="29" t="str">
        <f t="shared" si="24"/>
        <v/>
      </c>
      <c r="AD55" s="29">
        <f t="shared" si="25"/>
        <v>0</v>
      </c>
      <c r="AE55" s="30" t="str">
        <f t="shared" si="26"/>
        <v/>
      </c>
      <c r="AI55" s="6">
        <f t="shared" si="80"/>
        <v>49</v>
      </c>
      <c r="AJ55" s="9">
        <f t="shared" si="27"/>
        <v>500</v>
      </c>
      <c r="AM55" s="8">
        <f t="shared" si="81"/>
        <v>500</v>
      </c>
      <c r="AN55" s="32" t="str">
        <f t="shared" si="28"/>
        <v>NA</v>
      </c>
      <c r="AO55" s="33" t="str" cm="1">
        <f t="array" ref="AO55">IFERROR(_xlfn.XLOOKUP($B$4&amp;$B$11&amp;AN55,$A$69:$A$91&amp;$B$69:$B$91&amp;$C$69:$C$91,$D$69:$D$91),"")</f>
        <v/>
      </c>
      <c r="AP55" s="32" t="str">
        <f t="shared" si="82"/>
        <v/>
      </c>
      <c r="AQ55" s="37" t="str">
        <f t="shared" si="29"/>
        <v/>
      </c>
      <c r="AR55" s="37">
        <f t="shared" si="30"/>
        <v>0</v>
      </c>
      <c r="AS55" s="32" t="str">
        <f t="shared" si="31"/>
        <v/>
      </c>
      <c r="AT55" s="32"/>
      <c r="AU55" s="8"/>
      <c r="AV55" s="8"/>
      <c r="AW55" s="20">
        <f t="shared" si="83"/>
        <v>49</v>
      </c>
      <c r="AX55" s="22">
        <f t="shared" si="99"/>
        <v>0</v>
      </c>
      <c r="AY55" s="8"/>
      <c r="AZ55" s="8"/>
      <c r="BA55" s="22">
        <f t="shared" si="84"/>
        <v>0</v>
      </c>
      <c r="BB55" s="32" t="str">
        <f t="shared" si="33"/>
        <v>NA</v>
      </c>
      <c r="BC55" s="33" t="str" cm="1">
        <f t="array" ref="BC55">IFERROR(_xlfn.XLOOKUP($B$4&amp;$B$11&amp;BB55,$A$69:$A$91&amp;$B$69:$B$91&amp;$C$69:$C$91,$D$69:$D$91),"")</f>
        <v/>
      </c>
      <c r="BD55" s="37" t="str">
        <f t="shared" si="69"/>
        <v/>
      </c>
      <c r="BE55" s="37">
        <f t="shared" si="34"/>
        <v>0</v>
      </c>
      <c r="BF55" s="37">
        <f t="shared" si="35"/>
        <v>0</v>
      </c>
      <c r="BG55" s="32" t="str">
        <f t="shared" si="36"/>
        <v/>
      </c>
      <c r="BK55" s="20">
        <f t="shared" si="85"/>
        <v>49</v>
      </c>
      <c r="BL55" s="22">
        <f t="shared" si="100"/>
        <v>0</v>
      </c>
      <c r="BO55" s="22">
        <f t="shared" si="86"/>
        <v>0</v>
      </c>
      <c r="BP55" s="32" t="str">
        <f t="shared" si="38"/>
        <v>NA</v>
      </c>
      <c r="BQ55" s="33" t="str" cm="1">
        <f t="array" ref="BQ55">IFERROR(_xlfn.XLOOKUP($B$4&amp;$B$11&amp;BP55,$A$69:$A$91&amp;$B$69:$B$91&amp;$C$69:$C$91,$D$69:$D$91),"")</f>
        <v/>
      </c>
      <c r="BR55" s="37" t="str">
        <f t="shared" si="70"/>
        <v/>
      </c>
      <c r="BS55" s="37">
        <f t="shared" si="39"/>
        <v>0</v>
      </c>
      <c r="BT55" s="37">
        <f t="shared" si="40"/>
        <v>0</v>
      </c>
      <c r="BU55" s="32" t="str">
        <f t="shared" si="41"/>
        <v/>
      </c>
      <c r="BV55" s="32"/>
      <c r="BY55" s="6">
        <f t="shared" si="87"/>
        <v>49</v>
      </c>
      <c r="BZ55" s="9">
        <f t="shared" si="42"/>
        <v>500</v>
      </c>
      <c r="CA55" s="6">
        <f t="shared" si="43"/>
        <v>0</v>
      </c>
      <c r="CC55" s="8">
        <f t="shared" si="88"/>
        <v>500</v>
      </c>
      <c r="CD55" s="42" t="str">
        <f t="shared" si="44"/>
        <v>NA</v>
      </c>
      <c r="CE55" s="43" t="str" cm="1">
        <f t="array" ref="CE55">IFERROR(_xlfn.XLOOKUP($B$4&amp;$B$11&amp;CD55,$A$69:$A$91&amp;$B$69:$B$91&amp;$C$69:$C$91,$D$69:$D$91),"")</f>
        <v/>
      </c>
      <c r="CF55" s="42" t="str">
        <f t="shared" si="89"/>
        <v/>
      </c>
      <c r="CG55" s="44" t="str">
        <f t="shared" si="45"/>
        <v/>
      </c>
      <c r="CH55" s="44">
        <f t="shared" si="46"/>
        <v>0</v>
      </c>
      <c r="CI55" s="42" t="str">
        <f t="shared" si="47"/>
        <v/>
      </c>
      <c r="CJ55" s="42"/>
      <c r="CM55" s="6">
        <f t="shared" si="90"/>
        <v>49</v>
      </c>
      <c r="CN55" s="9">
        <f t="shared" si="48"/>
        <v>500</v>
      </c>
      <c r="CQ55" s="8">
        <f t="shared" si="91"/>
        <v>500</v>
      </c>
      <c r="CR55" s="42" t="str">
        <f t="shared" si="49"/>
        <v>NA</v>
      </c>
      <c r="CS55" s="43" t="str" cm="1">
        <f t="array" ref="CS55">IFERROR(_xlfn.XLOOKUP($B$4&amp;$B$11&amp;CR55,$A$69:$A$91&amp;$B$69:$B$91&amp;$C$69:$C$91,$D$69:$D$91),"")</f>
        <v/>
      </c>
      <c r="CT55" s="42" t="str">
        <f t="shared" si="92"/>
        <v/>
      </c>
      <c r="CU55" s="44" t="str">
        <f t="shared" si="50"/>
        <v/>
      </c>
      <c r="CV55" s="44">
        <f t="shared" si="51"/>
        <v>0</v>
      </c>
      <c r="CW55" s="42" t="str">
        <f t="shared" si="52"/>
        <v/>
      </c>
      <c r="DA55" s="6">
        <f t="shared" si="93"/>
        <v>49</v>
      </c>
      <c r="DB55" s="23">
        <f t="shared" si="101"/>
        <v>0</v>
      </c>
      <c r="DC55" s="6">
        <f t="shared" si="54"/>
        <v>0</v>
      </c>
      <c r="DE55" s="24">
        <f t="shared" si="94"/>
        <v>0</v>
      </c>
      <c r="DF55" s="42" t="str">
        <f t="shared" si="55"/>
        <v>NA</v>
      </c>
      <c r="DG55" s="43" t="str" cm="1">
        <f t="array" ref="DG55">IFERROR(_xlfn.XLOOKUP($B$4&amp;$B$11&amp;DF55,$A$69:$A$91&amp;$B$69:$B$91&amp;$C$69:$C$91,$D$69:$D$91),"")</f>
        <v/>
      </c>
      <c r="DH55" s="44" t="str">
        <f t="shared" si="71"/>
        <v/>
      </c>
      <c r="DI55" s="44">
        <f t="shared" si="56"/>
        <v>0</v>
      </c>
      <c r="DJ55" s="44">
        <f t="shared" si="57"/>
        <v>0</v>
      </c>
      <c r="DK55" s="42" t="str">
        <f t="shared" si="58"/>
        <v/>
      </c>
      <c r="DL55" s="42"/>
      <c r="DO55" s="6">
        <f t="shared" si="95"/>
        <v>49</v>
      </c>
      <c r="DP55" s="3">
        <f t="shared" si="102"/>
        <v>0</v>
      </c>
      <c r="DS55" s="24">
        <f t="shared" si="96"/>
        <v>0</v>
      </c>
      <c r="DT55" s="42" t="str">
        <f t="shared" si="60"/>
        <v>NA</v>
      </c>
      <c r="DU55" s="43" t="str" cm="1">
        <f t="array" ref="DU55">IFERROR(_xlfn.XLOOKUP($B$4&amp;$B$11&amp;DT55,$A$69:$A$91&amp;$B$69:$B$91&amp;$C$69:$C$91,$D$69:$D$91),"")</f>
        <v/>
      </c>
      <c r="DV55" s="44" t="str">
        <f t="shared" si="72"/>
        <v/>
      </c>
      <c r="DW55" s="44">
        <f t="shared" si="61"/>
        <v>0</v>
      </c>
      <c r="DX55" s="44">
        <f t="shared" si="62"/>
        <v>0</v>
      </c>
      <c r="DY55" s="42" t="str">
        <f t="shared" si="63"/>
        <v/>
      </c>
      <c r="DZ55" s="42"/>
      <c r="EC55" s="6">
        <f t="shared" si="97"/>
        <v>49</v>
      </c>
      <c r="ED55" s="47">
        <f t="shared" si="75"/>
        <v>531.91489361702122</v>
      </c>
      <c r="EE55" s="6">
        <f t="shared" si="74"/>
        <v>0</v>
      </c>
      <c r="EG55" s="8">
        <f t="shared" si="98"/>
        <v>531.91489361702122</v>
      </c>
      <c r="EH55" s="45" t="s">
        <v>62</v>
      </c>
      <c r="EI55" s="110">
        <f t="shared" si="76"/>
        <v>0</v>
      </c>
      <c r="EJ55" s="109">
        <f t="shared" si="73"/>
        <v>0</v>
      </c>
      <c r="EK55" s="109">
        <f t="shared" si="66"/>
        <v>0</v>
      </c>
      <c r="EL55" s="44">
        <f t="shared" si="67"/>
        <v>0</v>
      </c>
      <c r="EM55" s="42" t="str">
        <f t="shared" si="68"/>
        <v/>
      </c>
    </row>
    <row r="56" spans="1:143" ht="24.95" hidden="1" customHeight="1" x14ac:dyDescent="0.25">
      <c r="A56" s="210" t="s">
        <v>197</v>
      </c>
      <c r="B56" s="211"/>
      <c r="C56" s="211"/>
      <c r="D56" s="212"/>
      <c r="U56" s="6">
        <f t="shared" si="77"/>
        <v>50</v>
      </c>
      <c r="V56" s="9">
        <f t="shared" si="22"/>
        <v>500</v>
      </c>
      <c r="Y56" s="8">
        <f t="shared" si="78"/>
        <v>500</v>
      </c>
      <c r="Z56" s="30" t="str">
        <f t="shared" si="23"/>
        <v>NA</v>
      </c>
      <c r="AA56" s="28" t="str" cm="1">
        <f t="array" ref="AA56">IFERROR(_xlfn.XLOOKUP($B$4&amp;$B$11&amp;Z56,$A$69:$A$91&amp;$B$69:$B$91&amp;$C$69:$C$91,$D$69:$D$91),"")</f>
        <v/>
      </c>
      <c r="AB56" s="30" t="str">
        <f t="shared" si="79"/>
        <v/>
      </c>
      <c r="AC56" s="29" t="str">
        <f t="shared" si="24"/>
        <v/>
      </c>
      <c r="AD56" s="29">
        <f t="shared" si="25"/>
        <v>0</v>
      </c>
      <c r="AE56" s="30" t="str">
        <f t="shared" si="26"/>
        <v/>
      </c>
      <c r="AI56" s="6">
        <f t="shared" si="80"/>
        <v>50</v>
      </c>
      <c r="AJ56" s="9">
        <f t="shared" si="27"/>
        <v>500</v>
      </c>
      <c r="AM56" s="8">
        <f t="shared" si="81"/>
        <v>500</v>
      </c>
      <c r="AN56" s="32" t="str">
        <f t="shared" si="28"/>
        <v>NA</v>
      </c>
      <c r="AO56" s="33" t="str" cm="1">
        <f t="array" ref="AO56">IFERROR(_xlfn.XLOOKUP($B$4&amp;$B$11&amp;AN56,$A$69:$A$91&amp;$B$69:$B$91&amp;$C$69:$C$91,$D$69:$D$91),"")</f>
        <v/>
      </c>
      <c r="AP56" s="32" t="str">
        <f t="shared" si="82"/>
        <v/>
      </c>
      <c r="AQ56" s="37" t="str">
        <f t="shared" si="29"/>
        <v/>
      </c>
      <c r="AR56" s="37">
        <f t="shared" si="30"/>
        <v>0</v>
      </c>
      <c r="AS56" s="32" t="str">
        <f t="shared" si="31"/>
        <v/>
      </c>
      <c r="AT56" s="32"/>
      <c r="AU56" s="8"/>
      <c r="AV56" s="8"/>
      <c r="AW56" s="20">
        <f t="shared" si="83"/>
        <v>50</v>
      </c>
      <c r="AX56" s="22">
        <f t="shared" si="99"/>
        <v>0</v>
      </c>
      <c r="AY56" s="8"/>
      <c r="AZ56" s="8"/>
      <c r="BA56" s="22">
        <f t="shared" si="84"/>
        <v>0</v>
      </c>
      <c r="BB56" s="32" t="str">
        <f t="shared" si="33"/>
        <v>NA</v>
      </c>
      <c r="BC56" s="33" t="str" cm="1">
        <f t="array" ref="BC56">IFERROR(_xlfn.XLOOKUP($B$4&amp;$B$11&amp;BB56,$A$69:$A$91&amp;$B$69:$B$91&amp;$C$69:$C$91,$D$69:$D$91),"")</f>
        <v/>
      </c>
      <c r="BD56" s="37" t="str">
        <f t="shared" si="69"/>
        <v/>
      </c>
      <c r="BE56" s="37">
        <f t="shared" si="34"/>
        <v>0</v>
      </c>
      <c r="BF56" s="37">
        <f t="shared" si="35"/>
        <v>0</v>
      </c>
      <c r="BG56" s="32" t="str">
        <f t="shared" si="36"/>
        <v/>
      </c>
      <c r="BK56" s="20">
        <f t="shared" si="85"/>
        <v>50</v>
      </c>
      <c r="BL56" s="22">
        <f t="shared" si="100"/>
        <v>0</v>
      </c>
      <c r="BO56" s="22">
        <f t="shared" si="86"/>
        <v>0</v>
      </c>
      <c r="BP56" s="32" t="str">
        <f t="shared" si="38"/>
        <v>NA</v>
      </c>
      <c r="BQ56" s="33" t="str" cm="1">
        <f t="array" ref="BQ56">IFERROR(_xlfn.XLOOKUP($B$4&amp;$B$11&amp;BP56,$A$69:$A$91&amp;$B$69:$B$91&amp;$C$69:$C$91,$D$69:$D$91),"")</f>
        <v/>
      </c>
      <c r="BR56" s="37" t="str">
        <f t="shared" si="70"/>
        <v/>
      </c>
      <c r="BS56" s="37">
        <f t="shared" si="39"/>
        <v>0</v>
      </c>
      <c r="BT56" s="37">
        <f t="shared" si="40"/>
        <v>0</v>
      </c>
      <c r="BU56" s="32" t="str">
        <f t="shared" si="41"/>
        <v/>
      </c>
      <c r="BV56" s="32"/>
      <c r="BY56" s="6">
        <f t="shared" si="87"/>
        <v>50</v>
      </c>
      <c r="BZ56" s="9">
        <f t="shared" si="42"/>
        <v>500</v>
      </c>
      <c r="CA56" s="6">
        <f t="shared" si="43"/>
        <v>0</v>
      </c>
      <c r="CC56" s="8">
        <f t="shared" si="88"/>
        <v>500</v>
      </c>
      <c r="CD56" s="42" t="str">
        <f t="shared" si="44"/>
        <v>NA</v>
      </c>
      <c r="CE56" s="43" t="str" cm="1">
        <f t="array" ref="CE56">IFERROR(_xlfn.XLOOKUP($B$4&amp;$B$11&amp;CD56,$A$69:$A$91&amp;$B$69:$B$91&amp;$C$69:$C$91,$D$69:$D$91),"")</f>
        <v/>
      </c>
      <c r="CF56" s="42" t="str">
        <f t="shared" si="89"/>
        <v/>
      </c>
      <c r="CG56" s="44" t="str">
        <f t="shared" si="45"/>
        <v/>
      </c>
      <c r="CH56" s="44">
        <f t="shared" si="46"/>
        <v>0</v>
      </c>
      <c r="CI56" s="42" t="str">
        <f t="shared" si="47"/>
        <v/>
      </c>
      <c r="CJ56" s="42"/>
      <c r="CM56" s="6">
        <f t="shared" si="90"/>
        <v>50</v>
      </c>
      <c r="CN56" s="9">
        <f t="shared" si="48"/>
        <v>500</v>
      </c>
      <c r="CQ56" s="8">
        <f t="shared" si="91"/>
        <v>500</v>
      </c>
      <c r="CR56" s="42" t="str">
        <f t="shared" si="49"/>
        <v>NA</v>
      </c>
      <c r="CS56" s="43" t="str" cm="1">
        <f t="array" ref="CS56">IFERROR(_xlfn.XLOOKUP($B$4&amp;$B$11&amp;CR56,$A$69:$A$91&amp;$B$69:$B$91&amp;$C$69:$C$91,$D$69:$D$91),"")</f>
        <v/>
      </c>
      <c r="CT56" s="42" t="str">
        <f t="shared" si="92"/>
        <v/>
      </c>
      <c r="CU56" s="44" t="str">
        <f t="shared" si="50"/>
        <v/>
      </c>
      <c r="CV56" s="44">
        <f t="shared" si="51"/>
        <v>0</v>
      </c>
      <c r="CW56" s="42" t="str">
        <f t="shared" si="52"/>
        <v/>
      </c>
      <c r="DA56" s="6">
        <f t="shared" si="93"/>
        <v>50</v>
      </c>
      <c r="DB56" s="23">
        <f t="shared" si="101"/>
        <v>0</v>
      </c>
      <c r="DC56" s="6">
        <f t="shared" si="54"/>
        <v>0</v>
      </c>
      <c r="DE56" s="24">
        <f t="shared" si="94"/>
        <v>0</v>
      </c>
      <c r="DF56" s="42" t="str">
        <f t="shared" si="55"/>
        <v>NA</v>
      </c>
      <c r="DG56" s="43" t="str" cm="1">
        <f t="array" ref="DG56">IFERROR(_xlfn.XLOOKUP($B$4&amp;$B$11&amp;DF56,$A$69:$A$91&amp;$B$69:$B$91&amp;$C$69:$C$91,$D$69:$D$91),"")</f>
        <v/>
      </c>
      <c r="DH56" s="44" t="str">
        <f t="shared" si="71"/>
        <v/>
      </c>
      <c r="DI56" s="44">
        <f t="shared" si="56"/>
        <v>0</v>
      </c>
      <c r="DJ56" s="44">
        <f t="shared" si="57"/>
        <v>0</v>
      </c>
      <c r="DK56" s="42" t="str">
        <f t="shared" si="58"/>
        <v/>
      </c>
      <c r="DL56" s="42"/>
      <c r="DO56" s="6">
        <f t="shared" si="95"/>
        <v>50</v>
      </c>
      <c r="DP56" s="3">
        <f t="shared" si="102"/>
        <v>0</v>
      </c>
      <c r="DS56" s="24">
        <f t="shared" si="96"/>
        <v>0</v>
      </c>
      <c r="DT56" s="42" t="str">
        <f t="shared" si="60"/>
        <v>NA</v>
      </c>
      <c r="DU56" s="43" t="str" cm="1">
        <f t="array" ref="DU56">IFERROR(_xlfn.XLOOKUP($B$4&amp;$B$11&amp;DT56,$A$69:$A$91&amp;$B$69:$B$91&amp;$C$69:$C$91,$D$69:$D$91),"")</f>
        <v/>
      </c>
      <c r="DV56" s="44" t="str">
        <f t="shared" si="72"/>
        <v/>
      </c>
      <c r="DW56" s="44">
        <f t="shared" si="61"/>
        <v>0</v>
      </c>
      <c r="DX56" s="44">
        <f t="shared" si="62"/>
        <v>0</v>
      </c>
      <c r="DY56" s="42" t="str">
        <f t="shared" si="63"/>
        <v/>
      </c>
      <c r="DZ56" s="42"/>
      <c r="EC56" s="6">
        <f t="shared" si="97"/>
        <v>50</v>
      </c>
      <c r="ED56" s="47">
        <f t="shared" si="75"/>
        <v>531.91489361702122</v>
      </c>
      <c r="EE56" s="6">
        <f t="shared" si="74"/>
        <v>0</v>
      </c>
      <c r="EG56" s="8">
        <f t="shared" si="98"/>
        <v>531.91489361702122</v>
      </c>
      <c r="EH56" s="45" t="s">
        <v>62</v>
      </c>
      <c r="EI56" s="110">
        <f t="shared" si="76"/>
        <v>0</v>
      </c>
      <c r="EJ56" s="109">
        <f t="shared" si="73"/>
        <v>0</v>
      </c>
      <c r="EK56" s="109">
        <f t="shared" si="66"/>
        <v>0</v>
      </c>
      <c r="EL56" s="44">
        <f t="shared" si="67"/>
        <v>0</v>
      </c>
      <c r="EM56" s="42" t="str">
        <f t="shared" si="68"/>
        <v/>
      </c>
    </row>
    <row r="57" spans="1:143" ht="20.100000000000001" hidden="1" customHeight="1" x14ac:dyDescent="0.25">
      <c r="A57" s="166" t="s">
        <v>10</v>
      </c>
      <c r="B57" s="186" t="s">
        <v>50</v>
      </c>
      <c r="C57" s="186"/>
      <c r="D57" s="187"/>
      <c r="U57" s="6">
        <f t="shared" si="77"/>
        <v>51</v>
      </c>
      <c r="V57" s="9">
        <f t="shared" si="22"/>
        <v>500</v>
      </c>
      <c r="Y57" s="8">
        <f t="shared" si="78"/>
        <v>500</v>
      </c>
      <c r="Z57" s="30" t="str">
        <f t="shared" si="23"/>
        <v>NA</v>
      </c>
      <c r="AA57" s="28" t="str" cm="1">
        <f t="array" ref="AA57">IFERROR(_xlfn.XLOOKUP($B$4&amp;$B$11&amp;Z57,$A$69:$A$91&amp;$B$69:$B$91&amp;$C$69:$C$91,$D$69:$D$91),"")</f>
        <v/>
      </c>
      <c r="AB57" s="30" t="str">
        <f t="shared" si="79"/>
        <v/>
      </c>
      <c r="AC57" s="29" t="str">
        <f t="shared" si="24"/>
        <v/>
      </c>
      <c r="AD57" s="29">
        <f t="shared" si="25"/>
        <v>0</v>
      </c>
      <c r="AE57" s="30" t="str">
        <f t="shared" si="26"/>
        <v/>
      </c>
      <c r="AI57" s="6">
        <f t="shared" si="80"/>
        <v>51</v>
      </c>
      <c r="AJ57" s="9">
        <f t="shared" si="27"/>
        <v>500</v>
      </c>
      <c r="AM57" s="8">
        <f t="shared" si="81"/>
        <v>500</v>
      </c>
      <c r="AN57" s="32" t="str">
        <f t="shared" si="28"/>
        <v>NA</v>
      </c>
      <c r="AO57" s="33" t="str" cm="1">
        <f t="array" ref="AO57">IFERROR(_xlfn.XLOOKUP($B$4&amp;$B$11&amp;AN57,$A$69:$A$91&amp;$B$69:$B$91&amp;$C$69:$C$91,$D$69:$D$91),"")</f>
        <v/>
      </c>
      <c r="AP57" s="32" t="str">
        <f t="shared" si="82"/>
        <v/>
      </c>
      <c r="AQ57" s="37" t="str">
        <f t="shared" si="29"/>
        <v/>
      </c>
      <c r="AR57" s="37">
        <f t="shared" si="30"/>
        <v>0</v>
      </c>
      <c r="AS57" s="32" t="str">
        <f t="shared" si="31"/>
        <v/>
      </c>
      <c r="AT57" s="32"/>
      <c r="AU57" s="8"/>
      <c r="AV57" s="8"/>
      <c r="AW57" s="20">
        <f t="shared" si="83"/>
        <v>51</v>
      </c>
      <c r="AX57" s="22">
        <f t="shared" si="99"/>
        <v>0</v>
      </c>
      <c r="AY57" s="8"/>
      <c r="AZ57" s="8"/>
      <c r="BA57" s="22">
        <f t="shared" si="84"/>
        <v>0</v>
      </c>
      <c r="BB57" s="32" t="str">
        <f t="shared" si="33"/>
        <v>NA</v>
      </c>
      <c r="BC57" s="33" t="str" cm="1">
        <f t="array" ref="BC57">IFERROR(_xlfn.XLOOKUP($B$4&amp;$B$11&amp;BB57,$A$69:$A$91&amp;$B$69:$B$91&amp;$C$69:$C$91,$D$69:$D$91),"")</f>
        <v/>
      </c>
      <c r="BD57" s="37" t="str">
        <f t="shared" si="69"/>
        <v/>
      </c>
      <c r="BE57" s="37">
        <f t="shared" si="34"/>
        <v>0</v>
      </c>
      <c r="BF57" s="37">
        <f t="shared" si="35"/>
        <v>0</v>
      </c>
      <c r="BG57" s="32" t="str">
        <f t="shared" si="36"/>
        <v/>
      </c>
      <c r="BK57" s="20">
        <f t="shared" si="85"/>
        <v>51</v>
      </c>
      <c r="BL57" s="22">
        <f t="shared" si="100"/>
        <v>0</v>
      </c>
      <c r="BO57" s="22">
        <f t="shared" si="86"/>
        <v>0</v>
      </c>
      <c r="BP57" s="32" t="str">
        <f t="shared" si="38"/>
        <v>NA</v>
      </c>
      <c r="BQ57" s="33" t="str" cm="1">
        <f t="array" ref="BQ57">IFERROR(_xlfn.XLOOKUP($B$4&amp;$B$11&amp;BP57,$A$69:$A$91&amp;$B$69:$B$91&amp;$C$69:$C$91,$D$69:$D$91),"")</f>
        <v/>
      </c>
      <c r="BR57" s="37" t="str">
        <f t="shared" si="70"/>
        <v/>
      </c>
      <c r="BS57" s="37">
        <f t="shared" si="39"/>
        <v>0</v>
      </c>
      <c r="BT57" s="37">
        <f t="shared" si="40"/>
        <v>0</v>
      </c>
      <c r="BU57" s="32" t="str">
        <f t="shared" si="41"/>
        <v/>
      </c>
      <c r="BV57" s="32"/>
      <c r="BY57" s="6">
        <f t="shared" si="87"/>
        <v>51</v>
      </c>
      <c r="BZ57" s="9">
        <f t="shared" si="42"/>
        <v>500</v>
      </c>
      <c r="CA57" s="6">
        <f t="shared" si="43"/>
        <v>0</v>
      </c>
      <c r="CC57" s="8">
        <f t="shared" si="88"/>
        <v>500</v>
      </c>
      <c r="CD57" s="42" t="str">
        <f t="shared" si="44"/>
        <v>NA</v>
      </c>
      <c r="CE57" s="43" t="str" cm="1">
        <f t="array" ref="CE57">IFERROR(_xlfn.XLOOKUP($B$4&amp;$B$11&amp;CD57,$A$69:$A$91&amp;$B$69:$B$91&amp;$C$69:$C$91,$D$69:$D$91),"")</f>
        <v/>
      </c>
      <c r="CF57" s="42" t="str">
        <f t="shared" si="89"/>
        <v/>
      </c>
      <c r="CG57" s="44" t="str">
        <f t="shared" si="45"/>
        <v/>
      </c>
      <c r="CH57" s="44">
        <f t="shared" si="46"/>
        <v>0</v>
      </c>
      <c r="CI57" s="42" t="str">
        <f t="shared" si="47"/>
        <v/>
      </c>
      <c r="CJ57" s="42"/>
      <c r="CM57" s="6">
        <f t="shared" si="90"/>
        <v>51</v>
      </c>
      <c r="CN57" s="9">
        <f t="shared" si="48"/>
        <v>500</v>
      </c>
      <c r="CQ57" s="8">
        <f t="shared" si="91"/>
        <v>500</v>
      </c>
      <c r="CR57" s="42" t="str">
        <f t="shared" si="49"/>
        <v>NA</v>
      </c>
      <c r="CS57" s="43" t="str" cm="1">
        <f t="array" ref="CS57">IFERROR(_xlfn.XLOOKUP($B$4&amp;$B$11&amp;CR57,$A$69:$A$91&amp;$B$69:$B$91&amp;$C$69:$C$91,$D$69:$D$91),"")</f>
        <v/>
      </c>
      <c r="CT57" s="42" t="str">
        <f t="shared" si="92"/>
        <v/>
      </c>
      <c r="CU57" s="44" t="str">
        <f t="shared" si="50"/>
        <v/>
      </c>
      <c r="CV57" s="44">
        <f t="shared" si="51"/>
        <v>0</v>
      </c>
      <c r="CW57" s="42" t="str">
        <f t="shared" si="52"/>
        <v/>
      </c>
      <c r="DA57" s="6">
        <f t="shared" si="93"/>
        <v>51</v>
      </c>
      <c r="DB57" s="23">
        <f t="shared" si="101"/>
        <v>0</v>
      </c>
      <c r="DC57" s="6">
        <f t="shared" si="54"/>
        <v>0</v>
      </c>
      <c r="DE57" s="24">
        <f t="shared" si="94"/>
        <v>0</v>
      </c>
      <c r="DF57" s="42" t="str">
        <f t="shared" si="55"/>
        <v>NA</v>
      </c>
      <c r="DG57" s="43" t="str" cm="1">
        <f t="array" ref="DG57">IFERROR(_xlfn.XLOOKUP($B$4&amp;$B$11&amp;DF57,$A$69:$A$91&amp;$B$69:$B$91&amp;$C$69:$C$91,$D$69:$D$91),"")</f>
        <v/>
      </c>
      <c r="DH57" s="44" t="str">
        <f t="shared" si="71"/>
        <v/>
      </c>
      <c r="DI57" s="44">
        <f t="shared" si="56"/>
        <v>0</v>
      </c>
      <c r="DJ57" s="44">
        <f t="shared" si="57"/>
        <v>0</v>
      </c>
      <c r="DK57" s="42" t="str">
        <f t="shared" si="58"/>
        <v/>
      </c>
      <c r="DL57" s="42"/>
      <c r="DO57" s="6">
        <f t="shared" si="95"/>
        <v>51</v>
      </c>
      <c r="DP57" s="3">
        <f t="shared" si="102"/>
        <v>0</v>
      </c>
      <c r="DS57" s="24">
        <f t="shared" si="96"/>
        <v>0</v>
      </c>
      <c r="DT57" s="42" t="str">
        <f t="shared" si="60"/>
        <v>NA</v>
      </c>
      <c r="DU57" s="43" t="str" cm="1">
        <f t="array" ref="DU57">IFERROR(_xlfn.XLOOKUP($B$4&amp;$B$11&amp;DT57,$A$69:$A$91&amp;$B$69:$B$91&amp;$C$69:$C$91,$D$69:$D$91),"")</f>
        <v/>
      </c>
      <c r="DV57" s="44" t="str">
        <f t="shared" si="72"/>
        <v/>
      </c>
      <c r="DW57" s="44">
        <f t="shared" si="61"/>
        <v>0</v>
      </c>
      <c r="DX57" s="44">
        <f t="shared" si="62"/>
        <v>0</v>
      </c>
      <c r="DY57" s="42" t="str">
        <f t="shared" si="63"/>
        <v/>
      </c>
      <c r="DZ57" s="42"/>
      <c r="EC57" s="6">
        <f t="shared" si="97"/>
        <v>51</v>
      </c>
      <c r="ED57" s="47">
        <f t="shared" si="75"/>
        <v>531.91489361702122</v>
      </c>
      <c r="EE57" s="6">
        <f t="shared" si="74"/>
        <v>0</v>
      </c>
      <c r="EG57" s="8">
        <f t="shared" si="98"/>
        <v>531.91489361702122</v>
      </c>
      <c r="EH57" s="45" t="s">
        <v>62</v>
      </c>
      <c r="EI57" s="110">
        <f t="shared" si="76"/>
        <v>0</v>
      </c>
      <c r="EJ57" s="109">
        <f t="shared" si="73"/>
        <v>0</v>
      </c>
      <c r="EK57" s="109">
        <f t="shared" si="66"/>
        <v>0</v>
      </c>
      <c r="EL57" s="44">
        <f t="shared" si="67"/>
        <v>0</v>
      </c>
      <c r="EM57" s="42" t="str">
        <f t="shared" si="68"/>
        <v/>
      </c>
    </row>
    <row r="58" spans="1:143" ht="20.100000000000001" hidden="1" customHeight="1" x14ac:dyDescent="0.25">
      <c r="A58" s="165" t="s">
        <v>11</v>
      </c>
      <c r="B58" s="189">
        <v>0</v>
      </c>
      <c r="C58" s="189"/>
      <c r="D58" s="195"/>
      <c r="U58" s="6">
        <f t="shared" si="77"/>
        <v>52</v>
      </c>
      <c r="V58" s="9">
        <f t="shared" si="22"/>
        <v>500</v>
      </c>
      <c r="Y58" s="8">
        <f t="shared" si="78"/>
        <v>500</v>
      </c>
      <c r="Z58" s="30" t="str">
        <f t="shared" si="23"/>
        <v>NA</v>
      </c>
      <c r="AA58" s="28" t="str" cm="1">
        <f t="array" ref="AA58">IFERROR(_xlfn.XLOOKUP($B$4&amp;$B$11&amp;Z58,$A$69:$A$91&amp;$B$69:$B$91&amp;$C$69:$C$91,$D$69:$D$91),"")</f>
        <v/>
      </c>
      <c r="AB58" s="30" t="str">
        <f t="shared" si="79"/>
        <v/>
      </c>
      <c r="AC58" s="29" t="str">
        <f t="shared" si="24"/>
        <v/>
      </c>
      <c r="AD58" s="29">
        <f t="shared" si="25"/>
        <v>0</v>
      </c>
      <c r="AE58" s="30" t="str">
        <f t="shared" si="26"/>
        <v/>
      </c>
      <c r="AI58" s="6">
        <f t="shared" si="80"/>
        <v>52</v>
      </c>
      <c r="AJ58" s="9">
        <f t="shared" si="27"/>
        <v>500</v>
      </c>
      <c r="AM58" s="8">
        <f t="shared" si="81"/>
        <v>500</v>
      </c>
      <c r="AN58" s="32" t="str">
        <f t="shared" si="28"/>
        <v>NA</v>
      </c>
      <c r="AO58" s="33" t="str" cm="1">
        <f t="array" ref="AO58">IFERROR(_xlfn.XLOOKUP($B$4&amp;$B$11&amp;AN58,$A$69:$A$91&amp;$B$69:$B$91&amp;$C$69:$C$91,$D$69:$D$91),"")</f>
        <v/>
      </c>
      <c r="AP58" s="32" t="str">
        <f t="shared" si="82"/>
        <v/>
      </c>
      <c r="AQ58" s="37" t="str">
        <f t="shared" si="29"/>
        <v/>
      </c>
      <c r="AR58" s="37">
        <f t="shared" si="30"/>
        <v>0</v>
      </c>
      <c r="AS58" s="32" t="str">
        <f t="shared" si="31"/>
        <v/>
      </c>
      <c r="AT58" s="32"/>
      <c r="AU58" s="8"/>
      <c r="AV58" s="8"/>
      <c r="AW58" s="20">
        <f t="shared" si="83"/>
        <v>52</v>
      </c>
      <c r="AX58" s="22">
        <f t="shared" si="99"/>
        <v>0</v>
      </c>
      <c r="AY58" s="8"/>
      <c r="AZ58" s="8"/>
      <c r="BA58" s="22">
        <f t="shared" si="84"/>
        <v>0</v>
      </c>
      <c r="BB58" s="32" t="str">
        <f t="shared" si="33"/>
        <v>NA</v>
      </c>
      <c r="BC58" s="33" t="str" cm="1">
        <f t="array" ref="BC58">IFERROR(_xlfn.XLOOKUP($B$4&amp;$B$11&amp;BB58,$A$69:$A$91&amp;$B$69:$B$91&amp;$C$69:$C$91,$D$69:$D$91),"")</f>
        <v/>
      </c>
      <c r="BD58" s="37" t="str">
        <f t="shared" si="69"/>
        <v/>
      </c>
      <c r="BE58" s="37">
        <f t="shared" si="34"/>
        <v>0</v>
      </c>
      <c r="BF58" s="37">
        <f t="shared" si="35"/>
        <v>0</v>
      </c>
      <c r="BG58" s="32" t="str">
        <f t="shared" si="36"/>
        <v/>
      </c>
      <c r="BK58" s="20">
        <f t="shared" si="85"/>
        <v>52</v>
      </c>
      <c r="BL58" s="22">
        <f t="shared" si="100"/>
        <v>0</v>
      </c>
      <c r="BO58" s="22">
        <f t="shared" si="86"/>
        <v>0</v>
      </c>
      <c r="BP58" s="32" t="str">
        <f t="shared" si="38"/>
        <v>NA</v>
      </c>
      <c r="BQ58" s="33" t="str" cm="1">
        <f t="array" ref="BQ58">IFERROR(_xlfn.XLOOKUP($B$4&amp;$B$11&amp;BP58,$A$69:$A$91&amp;$B$69:$B$91&amp;$C$69:$C$91,$D$69:$D$91),"")</f>
        <v/>
      </c>
      <c r="BR58" s="37" t="str">
        <f t="shared" si="70"/>
        <v/>
      </c>
      <c r="BS58" s="37">
        <f t="shared" si="39"/>
        <v>0</v>
      </c>
      <c r="BT58" s="37">
        <f t="shared" si="40"/>
        <v>0</v>
      </c>
      <c r="BU58" s="32" t="str">
        <f t="shared" si="41"/>
        <v/>
      </c>
      <c r="BV58" s="32"/>
      <c r="BY58" s="6">
        <f t="shared" si="87"/>
        <v>52</v>
      </c>
      <c r="BZ58" s="9">
        <f t="shared" si="42"/>
        <v>500</v>
      </c>
      <c r="CA58" s="6">
        <f t="shared" si="43"/>
        <v>0</v>
      </c>
      <c r="CC58" s="8">
        <f t="shared" si="88"/>
        <v>500</v>
      </c>
      <c r="CD58" s="42" t="str">
        <f t="shared" si="44"/>
        <v>NA</v>
      </c>
      <c r="CE58" s="43" t="str" cm="1">
        <f t="array" ref="CE58">IFERROR(_xlfn.XLOOKUP($B$4&amp;$B$11&amp;CD58,$A$69:$A$91&amp;$B$69:$B$91&amp;$C$69:$C$91,$D$69:$D$91),"")</f>
        <v/>
      </c>
      <c r="CF58" s="42" t="str">
        <f t="shared" si="89"/>
        <v/>
      </c>
      <c r="CG58" s="44" t="str">
        <f t="shared" si="45"/>
        <v/>
      </c>
      <c r="CH58" s="44">
        <f t="shared" si="46"/>
        <v>0</v>
      </c>
      <c r="CI58" s="42" t="str">
        <f t="shared" si="47"/>
        <v/>
      </c>
      <c r="CJ58" s="42"/>
      <c r="CM58" s="6">
        <f t="shared" si="90"/>
        <v>52</v>
      </c>
      <c r="CN58" s="9">
        <f t="shared" si="48"/>
        <v>500</v>
      </c>
      <c r="CQ58" s="8">
        <f t="shared" si="91"/>
        <v>500</v>
      </c>
      <c r="CR58" s="42" t="str">
        <f t="shared" si="49"/>
        <v>NA</v>
      </c>
      <c r="CS58" s="43" t="str" cm="1">
        <f t="array" ref="CS58">IFERROR(_xlfn.XLOOKUP($B$4&amp;$B$11&amp;CR58,$A$69:$A$91&amp;$B$69:$B$91&amp;$C$69:$C$91,$D$69:$D$91),"")</f>
        <v/>
      </c>
      <c r="CT58" s="42" t="str">
        <f t="shared" si="92"/>
        <v/>
      </c>
      <c r="CU58" s="44" t="str">
        <f t="shared" si="50"/>
        <v/>
      </c>
      <c r="CV58" s="44">
        <f t="shared" si="51"/>
        <v>0</v>
      </c>
      <c r="CW58" s="42" t="str">
        <f t="shared" si="52"/>
        <v/>
      </c>
      <c r="DA58" s="6">
        <f t="shared" si="93"/>
        <v>52</v>
      </c>
      <c r="DB58" s="23">
        <f t="shared" si="101"/>
        <v>0</v>
      </c>
      <c r="DC58" s="6">
        <f t="shared" si="54"/>
        <v>0</v>
      </c>
      <c r="DE58" s="24">
        <f t="shared" si="94"/>
        <v>0</v>
      </c>
      <c r="DF58" s="42" t="str">
        <f t="shared" si="55"/>
        <v>NA</v>
      </c>
      <c r="DG58" s="43" t="str" cm="1">
        <f t="array" ref="DG58">IFERROR(_xlfn.XLOOKUP($B$4&amp;$B$11&amp;DF58,$A$69:$A$91&amp;$B$69:$B$91&amp;$C$69:$C$91,$D$69:$D$91),"")</f>
        <v/>
      </c>
      <c r="DH58" s="44" t="str">
        <f t="shared" si="71"/>
        <v/>
      </c>
      <c r="DI58" s="44">
        <f t="shared" si="56"/>
        <v>0</v>
      </c>
      <c r="DJ58" s="44">
        <f t="shared" si="57"/>
        <v>0</v>
      </c>
      <c r="DK58" s="42" t="str">
        <f t="shared" si="58"/>
        <v/>
      </c>
      <c r="DL58" s="42"/>
      <c r="DO58" s="6">
        <f t="shared" si="95"/>
        <v>52</v>
      </c>
      <c r="DP58" s="3">
        <f t="shared" si="102"/>
        <v>0</v>
      </c>
      <c r="DS58" s="24">
        <f t="shared" si="96"/>
        <v>0</v>
      </c>
      <c r="DT58" s="42" t="str">
        <f t="shared" si="60"/>
        <v>NA</v>
      </c>
      <c r="DU58" s="43" t="str" cm="1">
        <f t="array" ref="DU58">IFERROR(_xlfn.XLOOKUP($B$4&amp;$B$11&amp;DT58,$A$69:$A$91&amp;$B$69:$B$91&amp;$C$69:$C$91,$D$69:$D$91),"")</f>
        <v/>
      </c>
      <c r="DV58" s="44" t="str">
        <f t="shared" si="72"/>
        <v/>
      </c>
      <c r="DW58" s="44">
        <f t="shared" si="61"/>
        <v>0</v>
      </c>
      <c r="DX58" s="44">
        <f t="shared" si="62"/>
        <v>0</v>
      </c>
      <c r="DY58" s="42" t="str">
        <f t="shared" si="63"/>
        <v/>
      </c>
      <c r="DZ58" s="42"/>
      <c r="EC58" s="6">
        <f t="shared" si="97"/>
        <v>52</v>
      </c>
      <c r="ED58" s="47">
        <f t="shared" si="75"/>
        <v>531.91489361702122</v>
      </c>
      <c r="EE58" s="6">
        <f t="shared" si="74"/>
        <v>0</v>
      </c>
      <c r="EG58" s="8">
        <f t="shared" si="98"/>
        <v>531.91489361702122</v>
      </c>
      <c r="EH58" s="45" t="s">
        <v>62</v>
      </c>
      <c r="EI58" s="110">
        <f t="shared" si="76"/>
        <v>0</v>
      </c>
      <c r="EJ58" s="109">
        <f t="shared" si="73"/>
        <v>0</v>
      </c>
      <c r="EK58" s="109">
        <f t="shared" si="66"/>
        <v>0</v>
      </c>
      <c r="EL58" s="44">
        <f t="shared" si="67"/>
        <v>0</v>
      </c>
      <c r="EM58" s="42" t="str">
        <f t="shared" si="68"/>
        <v/>
      </c>
    </row>
    <row r="59" spans="1:143" ht="20.100000000000001" hidden="1" customHeight="1" x14ac:dyDescent="0.25">
      <c r="A59" s="165"/>
      <c r="B59" s="189">
        <v>1</v>
      </c>
      <c r="C59" s="189"/>
      <c r="D59" s="195"/>
      <c r="U59" s="6">
        <f t="shared" si="77"/>
        <v>53</v>
      </c>
      <c r="V59" s="9">
        <f t="shared" si="22"/>
        <v>500</v>
      </c>
      <c r="Y59" s="8">
        <f t="shared" si="78"/>
        <v>500</v>
      </c>
      <c r="Z59" s="30" t="str">
        <f t="shared" si="23"/>
        <v>NA</v>
      </c>
      <c r="AA59" s="28" t="str" cm="1">
        <f t="array" ref="AA59">IFERROR(_xlfn.XLOOKUP($B$4&amp;$B$11&amp;Z59,$A$69:$A$91&amp;$B$69:$B$91&amp;$C$69:$C$91,$D$69:$D$91),"")</f>
        <v/>
      </c>
      <c r="AB59" s="30" t="str">
        <f t="shared" si="79"/>
        <v/>
      </c>
      <c r="AC59" s="29" t="str">
        <f t="shared" si="24"/>
        <v/>
      </c>
      <c r="AD59" s="29">
        <f t="shared" si="25"/>
        <v>0</v>
      </c>
      <c r="AE59" s="30" t="str">
        <f t="shared" si="26"/>
        <v/>
      </c>
      <c r="AI59" s="6">
        <f t="shared" si="80"/>
        <v>53</v>
      </c>
      <c r="AJ59" s="9">
        <f t="shared" si="27"/>
        <v>500</v>
      </c>
      <c r="AM59" s="8">
        <f t="shared" si="81"/>
        <v>500</v>
      </c>
      <c r="AN59" s="32" t="str">
        <f t="shared" si="28"/>
        <v>NA</v>
      </c>
      <c r="AO59" s="33" t="str" cm="1">
        <f t="array" ref="AO59">IFERROR(_xlfn.XLOOKUP($B$4&amp;$B$11&amp;AN59,$A$69:$A$91&amp;$B$69:$B$91&amp;$C$69:$C$91,$D$69:$D$91),"")</f>
        <v/>
      </c>
      <c r="AP59" s="32" t="str">
        <f t="shared" si="82"/>
        <v/>
      </c>
      <c r="AQ59" s="37" t="str">
        <f t="shared" si="29"/>
        <v/>
      </c>
      <c r="AR59" s="37">
        <f t="shared" si="30"/>
        <v>0</v>
      </c>
      <c r="AS59" s="32" t="str">
        <f t="shared" si="31"/>
        <v/>
      </c>
      <c r="AT59" s="32"/>
      <c r="AU59" s="8"/>
      <c r="AV59" s="8"/>
      <c r="AW59" s="20">
        <f t="shared" si="83"/>
        <v>53</v>
      </c>
      <c r="AX59" s="22">
        <f t="shared" si="99"/>
        <v>0</v>
      </c>
      <c r="AY59" s="8"/>
      <c r="AZ59" s="8"/>
      <c r="BA59" s="22">
        <f t="shared" si="84"/>
        <v>0</v>
      </c>
      <c r="BB59" s="32" t="str">
        <f t="shared" si="33"/>
        <v>NA</v>
      </c>
      <c r="BC59" s="33" t="str" cm="1">
        <f t="array" ref="BC59">IFERROR(_xlfn.XLOOKUP($B$4&amp;$B$11&amp;BB59,$A$69:$A$91&amp;$B$69:$B$91&amp;$C$69:$C$91,$D$69:$D$91),"")</f>
        <v/>
      </c>
      <c r="BD59" s="37" t="str">
        <f t="shared" si="69"/>
        <v/>
      </c>
      <c r="BE59" s="37">
        <f t="shared" si="34"/>
        <v>0</v>
      </c>
      <c r="BF59" s="37">
        <f t="shared" si="35"/>
        <v>0</v>
      </c>
      <c r="BG59" s="32" t="str">
        <f t="shared" si="36"/>
        <v/>
      </c>
      <c r="BK59" s="20">
        <f t="shared" si="85"/>
        <v>53</v>
      </c>
      <c r="BL59" s="22">
        <f t="shared" si="100"/>
        <v>0</v>
      </c>
      <c r="BO59" s="22">
        <f t="shared" si="86"/>
        <v>0</v>
      </c>
      <c r="BP59" s="32" t="str">
        <f t="shared" si="38"/>
        <v>NA</v>
      </c>
      <c r="BQ59" s="33" t="str" cm="1">
        <f t="array" ref="BQ59">IFERROR(_xlfn.XLOOKUP($B$4&amp;$B$11&amp;BP59,$A$69:$A$91&amp;$B$69:$B$91&amp;$C$69:$C$91,$D$69:$D$91),"")</f>
        <v/>
      </c>
      <c r="BR59" s="37" t="str">
        <f t="shared" si="70"/>
        <v/>
      </c>
      <c r="BS59" s="37">
        <f t="shared" si="39"/>
        <v>0</v>
      </c>
      <c r="BT59" s="37">
        <f t="shared" si="40"/>
        <v>0</v>
      </c>
      <c r="BU59" s="32" t="str">
        <f t="shared" si="41"/>
        <v/>
      </c>
      <c r="BV59" s="32"/>
      <c r="BY59" s="6">
        <f t="shared" si="87"/>
        <v>53</v>
      </c>
      <c r="BZ59" s="9">
        <f t="shared" si="42"/>
        <v>500</v>
      </c>
      <c r="CA59" s="6">
        <f t="shared" si="43"/>
        <v>0</v>
      </c>
      <c r="CC59" s="8">
        <f t="shared" si="88"/>
        <v>500</v>
      </c>
      <c r="CD59" s="42" t="str">
        <f t="shared" si="44"/>
        <v>NA</v>
      </c>
      <c r="CE59" s="43" t="str" cm="1">
        <f t="array" ref="CE59">IFERROR(_xlfn.XLOOKUP($B$4&amp;$B$11&amp;CD59,$A$69:$A$91&amp;$B$69:$B$91&amp;$C$69:$C$91,$D$69:$D$91),"")</f>
        <v/>
      </c>
      <c r="CF59" s="42" t="str">
        <f t="shared" si="89"/>
        <v/>
      </c>
      <c r="CG59" s="44" t="str">
        <f t="shared" si="45"/>
        <v/>
      </c>
      <c r="CH59" s="44">
        <f t="shared" si="46"/>
        <v>0</v>
      </c>
      <c r="CI59" s="42" t="str">
        <f t="shared" si="47"/>
        <v/>
      </c>
      <c r="CJ59" s="42"/>
      <c r="CM59" s="6">
        <f t="shared" si="90"/>
        <v>53</v>
      </c>
      <c r="CN59" s="9">
        <f t="shared" si="48"/>
        <v>500</v>
      </c>
      <c r="CQ59" s="8">
        <f t="shared" si="91"/>
        <v>500</v>
      </c>
      <c r="CR59" s="42" t="str">
        <f t="shared" si="49"/>
        <v>NA</v>
      </c>
      <c r="CS59" s="43" t="str" cm="1">
        <f t="array" ref="CS59">IFERROR(_xlfn.XLOOKUP($B$4&amp;$B$11&amp;CR59,$A$69:$A$91&amp;$B$69:$B$91&amp;$C$69:$C$91,$D$69:$D$91),"")</f>
        <v/>
      </c>
      <c r="CT59" s="42" t="str">
        <f t="shared" si="92"/>
        <v/>
      </c>
      <c r="CU59" s="44" t="str">
        <f t="shared" si="50"/>
        <v/>
      </c>
      <c r="CV59" s="44">
        <f t="shared" si="51"/>
        <v>0</v>
      </c>
      <c r="CW59" s="42" t="str">
        <f t="shared" si="52"/>
        <v/>
      </c>
      <c r="DA59" s="6">
        <f t="shared" si="93"/>
        <v>53</v>
      </c>
      <c r="DB59" s="23">
        <f t="shared" si="101"/>
        <v>0</v>
      </c>
      <c r="DC59" s="6">
        <f t="shared" si="54"/>
        <v>0</v>
      </c>
      <c r="DE59" s="24">
        <f t="shared" si="94"/>
        <v>0</v>
      </c>
      <c r="DF59" s="42" t="str">
        <f t="shared" si="55"/>
        <v>NA</v>
      </c>
      <c r="DG59" s="43" t="str" cm="1">
        <f t="array" ref="DG59">IFERROR(_xlfn.XLOOKUP($B$4&amp;$B$11&amp;DF59,$A$69:$A$91&amp;$B$69:$B$91&amp;$C$69:$C$91,$D$69:$D$91),"")</f>
        <v/>
      </c>
      <c r="DH59" s="44" t="str">
        <f t="shared" si="71"/>
        <v/>
      </c>
      <c r="DI59" s="44">
        <f t="shared" si="56"/>
        <v>0</v>
      </c>
      <c r="DJ59" s="44">
        <f t="shared" si="57"/>
        <v>0</v>
      </c>
      <c r="DK59" s="42" t="str">
        <f t="shared" si="58"/>
        <v/>
      </c>
      <c r="DL59" s="42"/>
      <c r="DO59" s="6">
        <f t="shared" si="95"/>
        <v>53</v>
      </c>
      <c r="DP59" s="3">
        <f t="shared" si="102"/>
        <v>0</v>
      </c>
      <c r="DS59" s="24">
        <f t="shared" si="96"/>
        <v>0</v>
      </c>
      <c r="DT59" s="42" t="str">
        <f t="shared" si="60"/>
        <v>NA</v>
      </c>
      <c r="DU59" s="43" t="str" cm="1">
        <f t="array" ref="DU59">IFERROR(_xlfn.XLOOKUP($B$4&amp;$B$11&amp;DT59,$A$69:$A$91&amp;$B$69:$B$91&amp;$C$69:$C$91,$D$69:$D$91),"")</f>
        <v/>
      </c>
      <c r="DV59" s="44" t="str">
        <f t="shared" si="72"/>
        <v/>
      </c>
      <c r="DW59" s="44">
        <f t="shared" si="61"/>
        <v>0</v>
      </c>
      <c r="DX59" s="44">
        <f t="shared" si="62"/>
        <v>0</v>
      </c>
      <c r="DY59" s="42" t="str">
        <f t="shared" si="63"/>
        <v/>
      </c>
      <c r="DZ59" s="42"/>
      <c r="EC59" s="6">
        <f t="shared" si="97"/>
        <v>53</v>
      </c>
      <c r="ED59" s="47">
        <f t="shared" si="75"/>
        <v>531.91489361702122</v>
      </c>
      <c r="EE59" s="6">
        <f t="shared" si="74"/>
        <v>0</v>
      </c>
      <c r="EG59" s="8">
        <f t="shared" si="98"/>
        <v>531.91489361702122</v>
      </c>
      <c r="EH59" s="45" t="s">
        <v>62</v>
      </c>
      <c r="EI59" s="110">
        <f t="shared" si="76"/>
        <v>0</v>
      </c>
      <c r="EJ59" s="109">
        <f t="shared" si="73"/>
        <v>0</v>
      </c>
      <c r="EK59" s="109">
        <f t="shared" si="66"/>
        <v>0</v>
      </c>
      <c r="EL59" s="44">
        <f t="shared" si="67"/>
        <v>0</v>
      </c>
      <c r="EM59" s="42" t="str">
        <f t="shared" si="68"/>
        <v/>
      </c>
    </row>
    <row r="60" spans="1:143" ht="20.100000000000001" hidden="1" customHeight="1" x14ac:dyDescent="0.25">
      <c r="A60" s="165" t="s">
        <v>32</v>
      </c>
      <c r="B60" s="189">
        <v>2</v>
      </c>
      <c r="C60" s="189"/>
      <c r="D60" s="195"/>
      <c r="U60" s="6">
        <f t="shared" si="77"/>
        <v>54</v>
      </c>
      <c r="V60" s="9">
        <f t="shared" si="22"/>
        <v>500</v>
      </c>
      <c r="Y60" s="8">
        <f t="shared" si="78"/>
        <v>500</v>
      </c>
      <c r="Z60" s="30" t="str">
        <f t="shared" si="23"/>
        <v>NA</v>
      </c>
      <c r="AA60" s="28" t="str" cm="1">
        <f t="array" ref="AA60">IFERROR(_xlfn.XLOOKUP($B$4&amp;$B$11&amp;Z60,$A$69:$A$91&amp;$B$69:$B$91&amp;$C$69:$C$91,$D$69:$D$91),"")</f>
        <v/>
      </c>
      <c r="AB60" s="30" t="str">
        <f t="shared" si="79"/>
        <v/>
      </c>
      <c r="AC60" s="29" t="str">
        <f t="shared" si="24"/>
        <v/>
      </c>
      <c r="AD60" s="29">
        <f t="shared" si="25"/>
        <v>0</v>
      </c>
      <c r="AE60" s="30" t="str">
        <f t="shared" si="26"/>
        <v/>
      </c>
      <c r="AI60" s="6">
        <f t="shared" si="80"/>
        <v>54</v>
      </c>
      <c r="AJ60" s="9">
        <f t="shared" si="27"/>
        <v>500</v>
      </c>
      <c r="AM60" s="8">
        <f t="shared" si="81"/>
        <v>500</v>
      </c>
      <c r="AN60" s="32" t="str">
        <f t="shared" si="28"/>
        <v>NA</v>
      </c>
      <c r="AO60" s="33" t="str" cm="1">
        <f t="array" ref="AO60">IFERROR(_xlfn.XLOOKUP($B$4&amp;$B$11&amp;AN60,$A$69:$A$91&amp;$B$69:$B$91&amp;$C$69:$C$91,$D$69:$D$91),"")</f>
        <v/>
      </c>
      <c r="AP60" s="32" t="str">
        <f t="shared" si="82"/>
        <v/>
      </c>
      <c r="AQ60" s="37" t="str">
        <f t="shared" si="29"/>
        <v/>
      </c>
      <c r="AR60" s="37">
        <f t="shared" si="30"/>
        <v>0</v>
      </c>
      <c r="AS60" s="32" t="str">
        <f t="shared" si="31"/>
        <v/>
      </c>
      <c r="AT60" s="32"/>
      <c r="AU60" s="8"/>
      <c r="AV60" s="8"/>
      <c r="AW60" s="20">
        <f t="shared" si="83"/>
        <v>54</v>
      </c>
      <c r="AX60" s="22">
        <f t="shared" si="99"/>
        <v>0</v>
      </c>
      <c r="AY60" s="8"/>
      <c r="AZ60" s="8"/>
      <c r="BA60" s="22">
        <f t="shared" si="84"/>
        <v>0</v>
      </c>
      <c r="BB60" s="32" t="str">
        <f t="shared" si="33"/>
        <v>NA</v>
      </c>
      <c r="BC60" s="33" t="str" cm="1">
        <f t="array" ref="BC60">IFERROR(_xlfn.XLOOKUP($B$4&amp;$B$11&amp;BB60,$A$69:$A$91&amp;$B$69:$B$91&amp;$C$69:$C$91,$D$69:$D$91),"")</f>
        <v/>
      </c>
      <c r="BD60" s="37" t="str">
        <f t="shared" si="69"/>
        <v/>
      </c>
      <c r="BE60" s="37">
        <f t="shared" si="34"/>
        <v>0</v>
      </c>
      <c r="BF60" s="37">
        <f t="shared" si="35"/>
        <v>0</v>
      </c>
      <c r="BG60" s="32" t="str">
        <f t="shared" si="36"/>
        <v/>
      </c>
      <c r="BK60" s="20">
        <f t="shared" si="85"/>
        <v>54</v>
      </c>
      <c r="BL60" s="22">
        <f t="shared" si="100"/>
        <v>0</v>
      </c>
      <c r="BO60" s="22">
        <f t="shared" si="86"/>
        <v>0</v>
      </c>
      <c r="BP60" s="32" t="str">
        <f t="shared" si="38"/>
        <v>NA</v>
      </c>
      <c r="BQ60" s="33" t="str" cm="1">
        <f t="array" ref="BQ60">IFERROR(_xlfn.XLOOKUP($B$4&amp;$B$11&amp;BP60,$A$69:$A$91&amp;$B$69:$B$91&amp;$C$69:$C$91,$D$69:$D$91),"")</f>
        <v/>
      </c>
      <c r="BR60" s="37" t="str">
        <f t="shared" si="70"/>
        <v/>
      </c>
      <c r="BS60" s="37">
        <f t="shared" si="39"/>
        <v>0</v>
      </c>
      <c r="BT60" s="37">
        <f t="shared" si="40"/>
        <v>0</v>
      </c>
      <c r="BU60" s="32" t="str">
        <f t="shared" si="41"/>
        <v/>
      </c>
      <c r="BV60" s="32"/>
      <c r="BY60" s="6">
        <f t="shared" si="87"/>
        <v>54</v>
      </c>
      <c r="BZ60" s="9">
        <f t="shared" si="42"/>
        <v>500</v>
      </c>
      <c r="CA60" s="6">
        <f t="shared" si="43"/>
        <v>0</v>
      </c>
      <c r="CC60" s="8">
        <f t="shared" si="88"/>
        <v>500</v>
      </c>
      <c r="CD60" s="42" t="str">
        <f t="shared" si="44"/>
        <v>NA</v>
      </c>
      <c r="CE60" s="43" t="str" cm="1">
        <f t="array" ref="CE60">IFERROR(_xlfn.XLOOKUP($B$4&amp;$B$11&amp;CD60,$A$69:$A$91&amp;$B$69:$B$91&amp;$C$69:$C$91,$D$69:$D$91),"")</f>
        <v/>
      </c>
      <c r="CF60" s="42" t="str">
        <f t="shared" si="89"/>
        <v/>
      </c>
      <c r="CG60" s="44" t="str">
        <f t="shared" si="45"/>
        <v/>
      </c>
      <c r="CH60" s="44">
        <f t="shared" si="46"/>
        <v>0</v>
      </c>
      <c r="CI60" s="42" t="str">
        <f t="shared" si="47"/>
        <v/>
      </c>
      <c r="CJ60" s="42"/>
      <c r="CM60" s="6">
        <f t="shared" si="90"/>
        <v>54</v>
      </c>
      <c r="CN60" s="9">
        <f t="shared" si="48"/>
        <v>500</v>
      </c>
      <c r="CQ60" s="8">
        <f t="shared" si="91"/>
        <v>500</v>
      </c>
      <c r="CR60" s="42" t="str">
        <f t="shared" si="49"/>
        <v>NA</v>
      </c>
      <c r="CS60" s="43" t="str" cm="1">
        <f t="array" ref="CS60">IFERROR(_xlfn.XLOOKUP($B$4&amp;$B$11&amp;CR60,$A$69:$A$91&amp;$B$69:$B$91&amp;$C$69:$C$91,$D$69:$D$91),"")</f>
        <v/>
      </c>
      <c r="CT60" s="42" t="str">
        <f t="shared" si="92"/>
        <v/>
      </c>
      <c r="CU60" s="44" t="str">
        <f t="shared" si="50"/>
        <v/>
      </c>
      <c r="CV60" s="44">
        <f t="shared" si="51"/>
        <v>0</v>
      </c>
      <c r="CW60" s="42" t="str">
        <f t="shared" si="52"/>
        <v/>
      </c>
      <c r="DA60" s="6">
        <f t="shared" si="93"/>
        <v>54</v>
      </c>
      <c r="DB60" s="23">
        <f t="shared" si="101"/>
        <v>0</v>
      </c>
      <c r="DC60" s="6">
        <f t="shared" si="54"/>
        <v>0</v>
      </c>
      <c r="DE60" s="24">
        <f t="shared" si="94"/>
        <v>0</v>
      </c>
      <c r="DF60" s="42" t="str">
        <f t="shared" si="55"/>
        <v>NA</v>
      </c>
      <c r="DG60" s="43" t="str" cm="1">
        <f t="array" ref="DG60">IFERROR(_xlfn.XLOOKUP($B$4&amp;$B$11&amp;DF60,$A$69:$A$91&amp;$B$69:$B$91&amp;$C$69:$C$91,$D$69:$D$91),"")</f>
        <v/>
      </c>
      <c r="DH60" s="44" t="str">
        <f t="shared" si="71"/>
        <v/>
      </c>
      <c r="DI60" s="44">
        <f t="shared" si="56"/>
        <v>0</v>
      </c>
      <c r="DJ60" s="44">
        <f t="shared" si="57"/>
        <v>0</v>
      </c>
      <c r="DK60" s="42" t="str">
        <f t="shared" si="58"/>
        <v/>
      </c>
      <c r="DL60" s="42"/>
      <c r="DO60" s="6">
        <f t="shared" si="95"/>
        <v>54</v>
      </c>
      <c r="DP60" s="3">
        <f t="shared" si="102"/>
        <v>0</v>
      </c>
      <c r="DS60" s="24">
        <f t="shared" si="96"/>
        <v>0</v>
      </c>
      <c r="DT60" s="42" t="str">
        <f t="shared" si="60"/>
        <v>NA</v>
      </c>
      <c r="DU60" s="43" t="str" cm="1">
        <f t="array" ref="DU60">IFERROR(_xlfn.XLOOKUP($B$4&amp;$B$11&amp;DT60,$A$69:$A$91&amp;$B$69:$B$91&amp;$C$69:$C$91,$D$69:$D$91),"")</f>
        <v/>
      </c>
      <c r="DV60" s="44" t="str">
        <f t="shared" si="72"/>
        <v/>
      </c>
      <c r="DW60" s="44">
        <f t="shared" si="61"/>
        <v>0</v>
      </c>
      <c r="DX60" s="44">
        <f t="shared" si="62"/>
        <v>0</v>
      </c>
      <c r="DY60" s="42" t="str">
        <f t="shared" si="63"/>
        <v/>
      </c>
      <c r="DZ60" s="42"/>
      <c r="EC60" s="6">
        <f t="shared" si="97"/>
        <v>54</v>
      </c>
      <c r="ED60" s="47">
        <f t="shared" si="75"/>
        <v>531.91489361702122</v>
      </c>
      <c r="EE60" s="6">
        <f t="shared" si="74"/>
        <v>0</v>
      </c>
      <c r="EG60" s="8">
        <f t="shared" si="98"/>
        <v>531.91489361702122</v>
      </c>
      <c r="EH60" s="45" t="s">
        <v>62</v>
      </c>
      <c r="EI60" s="110">
        <f t="shared" si="76"/>
        <v>0</v>
      </c>
      <c r="EJ60" s="109">
        <f t="shared" si="73"/>
        <v>0</v>
      </c>
      <c r="EK60" s="109">
        <f t="shared" si="66"/>
        <v>0</v>
      </c>
      <c r="EL60" s="44">
        <f t="shared" si="67"/>
        <v>0</v>
      </c>
      <c r="EM60" s="42" t="str">
        <f t="shared" si="68"/>
        <v/>
      </c>
    </row>
    <row r="61" spans="1:143" ht="20.100000000000001" hidden="1" customHeight="1" x14ac:dyDescent="0.25">
      <c r="A61" s="165" t="s">
        <v>33</v>
      </c>
      <c r="B61" s="189">
        <v>3</v>
      </c>
      <c r="C61" s="189"/>
      <c r="D61" s="195"/>
      <c r="U61" s="6">
        <f t="shared" si="77"/>
        <v>55</v>
      </c>
      <c r="V61" s="9">
        <f t="shared" si="22"/>
        <v>500</v>
      </c>
      <c r="Y61" s="8">
        <f t="shared" si="78"/>
        <v>500</v>
      </c>
      <c r="Z61" s="30" t="str">
        <f t="shared" si="23"/>
        <v>NA</v>
      </c>
      <c r="AA61" s="28" t="str" cm="1">
        <f t="array" ref="AA61">IFERROR(_xlfn.XLOOKUP($B$4&amp;$B$11&amp;Z61,$A$69:$A$91&amp;$B$69:$B$91&amp;$C$69:$C$91,$D$69:$D$91),"")</f>
        <v/>
      </c>
      <c r="AB61" s="30" t="str">
        <f t="shared" si="79"/>
        <v/>
      </c>
      <c r="AC61" s="29" t="str">
        <f t="shared" si="24"/>
        <v/>
      </c>
      <c r="AD61" s="29">
        <f t="shared" si="25"/>
        <v>0</v>
      </c>
      <c r="AE61" s="30" t="str">
        <f t="shared" si="26"/>
        <v/>
      </c>
      <c r="AI61" s="6">
        <f t="shared" si="80"/>
        <v>55</v>
      </c>
      <c r="AJ61" s="9">
        <f t="shared" si="27"/>
        <v>500</v>
      </c>
      <c r="AM61" s="8">
        <f t="shared" si="81"/>
        <v>500</v>
      </c>
      <c r="AN61" s="32" t="str">
        <f t="shared" si="28"/>
        <v>NA</v>
      </c>
      <c r="AO61" s="33" t="str" cm="1">
        <f t="array" ref="AO61">IFERROR(_xlfn.XLOOKUP($B$4&amp;$B$11&amp;AN61,$A$69:$A$91&amp;$B$69:$B$91&amp;$C$69:$C$91,$D$69:$D$91),"")</f>
        <v/>
      </c>
      <c r="AP61" s="32" t="str">
        <f t="shared" si="82"/>
        <v/>
      </c>
      <c r="AQ61" s="37" t="str">
        <f t="shared" si="29"/>
        <v/>
      </c>
      <c r="AR61" s="37">
        <f t="shared" si="30"/>
        <v>0</v>
      </c>
      <c r="AS61" s="32" t="str">
        <f t="shared" si="31"/>
        <v/>
      </c>
      <c r="AT61" s="32"/>
      <c r="AU61" s="8"/>
      <c r="AV61" s="8"/>
      <c r="AW61" s="20">
        <f t="shared" si="83"/>
        <v>55</v>
      </c>
      <c r="AX61" s="22">
        <f t="shared" si="99"/>
        <v>0</v>
      </c>
      <c r="AY61" s="8"/>
      <c r="AZ61" s="8"/>
      <c r="BA61" s="22">
        <f t="shared" si="84"/>
        <v>0</v>
      </c>
      <c r="BB61" s="32" t="str">
        <f t="shared" si="33"/>
        <v>NA</v>
      </c>
      <c r="BC61" s="33" t="str" cm="1">
        <f t="array" ref="BC61">IFERROR(_xlfn.XLOOKUP($B$4&amp;$B$11&amp;BB61,$A$69:$A$91&amp;$B$69:$B$91&amp;$C$69:$C$91,$D$69:$D$91),"")</f>
        <v/>
      </c>
      <c r="BD61" s="37" t="str">
        <f t="shared" si="69"/>
        <v/>
      </c>
      <c r="BE61" s="37">
        <f t="shared" si="34"/>
        <v>0</v>
      </c>
      <c r="BF61" s="37">
        <f t="shared" si="35"/>
        <v>0</v>
      </c>
      <c r="BG61" s="32" t="str">
        <f t="shared" si="36"/>
        <v/>
      </c>
      <c r="BK61" s="20">
        <f t="shared" si="85"/>
        <v>55</v>
      </c>
      <c r="BL61" s="22">
        <f t="shared" si="100"/>
        <v>0</v>
      </c>
      <c r="BO61" s="22">
        <f t="shared" si="86"/>
        <v>0</v>
      </c>
      <c r="BP61" s="32" t="str">
        <f t="shared" si="38"/>
        <v>NA</v>
      </c>
      <c r="BQ61" s="33" t="str" cm="1">
        <f t="array" ref="BQ61">IFERROR(_xlfn.XLOOKUP($B$4&amp;$B$11&amp;BP61,$A$69:$A$91&amp;$B$69:$B$91&amp;$C$69:$C$91,$D$69:$D$91),"")</f>
        <v/>
      </c>
      <c r="BR61" s="37" t="str">
        <f t="shared" si="70"/>
        <v/>
      </c>
      <c r="BS61" s="37">
        <f t="shared" si="39"/>
        <v>0</v>
      </c>
      <c r="BT61" s="37">
        <f t="shared" si="40"/>
        <v>0</v>
      </c>
      <c r="BU61" s="32" t="str">
        <f t="shared" si="41"/>
        <v/>
      </c>
      <c r="BV61" s="32"/>
      <c r="BY61" s="6">
        <f t="shared" si="87"/>
        <v>55</v>
      </c>
      <c r="BZ61" s="9">
        <f t="shared" si="42"/>
        <v>500</v>
      </c>
      <c r="CA61" s="6">
        <f t="shared" si="43"/>
        <v>0</v>
      </c>
      <c r="CC61" s="8">
        <f t="shared" si="88"/>
        <v>500</v>
      </c>
      <c r="CD61" s="42" t="str">
        <f t="shared" si="44"/>
        <v>NA</v>
      </c>
      <c r="CE61" s="43" t="str" cm="1">
        <f t="array" ref="CE61">IFERROR(_xlfn.XLOOKUP($B$4&amp;$B$11&amp;CD61,$A$69:$A$91&amp;$B$69:$B$91&amp;$C$69:$C$91,$D$69:$D$91),"")</f>
        <v/>
      </c>
      <c r="CF61" s="42" t="str">
        <f t="shared" si="89"/>
        <v/>
      </c>
      <c r="CG61" s="44" t="str">
        <f t="shared" si="45"/>
        <v/>
      </c>
      <c r="CH61" s="44">
        <f t="shared" si="46"/>
        <v>0</v>
      </c>
      <c r="CI61" s="42" t="str">
        <f t="shared" si="47"/>
        <v/>
      </c>
      <c r="CJ61" s="42"/>
      <c r="CM61" s="6">
        <f t="shared" si="90"/>
        <v>55</v>
      </c>
      <c r="CN61" s="9">
        <f t="shared" si="48"/>
        <v>500</v>
      </c>
      <c r="CQ61" s="8">
        <f t="shared" si="91"/>
        <v>500</v>
      </c>
      <c r="CR61" s="42" t="str">
        <f t="shared" si="49"/>
        <v>NA</v>
      </c>
      <c r="CS61" s="43" t="str" cm="1">
        <f t="array" ref="CS61">IFERROR(_xlfn.XLOOKUP($B$4&amp;$B$11&amp;CR61,$A$69:$A$91&amp;$B$69:$B$91&amp;$C$69:$C$91,$D$69:$D$91),"")</f>
        <v/>
      </c>
      <c r="CT61" s="42" t="str">
        <f t="shared" si="92"/>
        <v/>
      </c>
      <c r="CU61" s="44" t="str">
        <f t="shared" si="50"/>
        <v/>
      </c>
      <c r="CV61" s="44">
        <f t="shared" si="51"/>
        <v>0</v>
      </c>
      <c r="CW61" s="42" t="str">
        <f t="shared" si="52"/>
        <v/>
      </c>
      <c r="DA61" s="6">
        <f t="shared" si="93"/>
        <v>55</v>
      </c>
      <c r="DB61" s="23">
        <f t="shared" si="101"/>
        <v>0</v>
      </c>
      <c r="DC61" s="6">
        <f t="shared" si="54"/>
        <v>0</v>
      </c>
      <c r="DE61" s="24">
        <f t="shared" si="94"/>
        <v>0</v>
      </c>
      <c r="DF61" s="42" t="str">
        <f t="shared" si="55"/>
        <v>NA</v>
      </c>
      <c r="DG61" s="43" t="str" cm="1">
        <f t="array" ref="DG61">IFERROR(_xlfn.XLOOKUP($B$4&amp;$B$11&amp;DF61,$A$69:$A$91&amp;$B$69:$B$91&amp;$C$69:$C$91,$D$69:$D$91),"")</f>
        <v/>
      </c>
      <c r="DH61" s="44" t="str">
        <f t="shared" si="71"/>
        <v/>
      </c>
      <c r="DI61" s="44">
        <f t="shared" si="56"/>
        <v>0</v>
      </c>
      <c r="DJ61" s="44">
        <f t="shared" si="57"/>
        <v>0</v>
      </c>
      <c r="DK61" s="42" t="str">
        <f t="shared" si="58"/>
        <v/>
      </c>
      <c r="DL61" s="42"/>
      <c r="DO61" s="6">
        <f t="shared" si="95"/>
        <v>55</v>
      </c>
      <c r="DP61" s="3">
        <f t="shared" si="102"/>
        <v>0</v>
      </c>
      <c r="DS61" s="24">
        <f t="shared" si="96"/>
        <v>0</v>
      </c>
      <c r="DT61" s="42" t="str">
        <f t="shared" si="60"/>
        <v>NA</v>
      </c>
      <c r="DU61" s="43" t="str" cm="1">
        <f t="array" ref="DU61">IFERROR(_xlfn.XLOOKUP($B$4&amp;$B$11&amp;DT61,$A$69:$A$91&amp;$B$69:$B$91&amp;$C$69:$C$91,$D$69:$D$91),"")</f>
        <v/>
      </c>
      <c r="DV61" s="44" t="str">
        <f t="shared" si="72"/>
        <v/>
      </c>
      <c r="DW61" s="44">
        <f t="shared" si="61"/>
        <v>0</v>
      </c>
      <c r="DX61" s="44">
        <f t="shared" si="62"/>
        <v>0</v>
      </c>
      <c r="DY61" s="42" t="str">
        <f t="shared" si="63"/>
        <v/>
      </c>
      <c r="DZ61" s="42"/>
      <c r="EC61" s="6">
        <f t="shared" si="97"/>
        <v>55</v>
      </c>
      <c r="ED61" s="47">
        <f t="shared" si="75"/>
        <v>531.91489361702122</v>
      </c>
      <c r="EE61" s="6">
        <f t="shared" si="74"/>
        <v>0</v>
      </c>
      <c r="EG61" s="8">
        <f t="shared" si="98"/>
        <v>531.91489361702122</v>
      </c>
      <c r="EH61" s="45" t="s">
        <v>62</v>
      </c>
      <c r="EI61" s="110">
        <f t="shared" si="76"/>
        <v>0</v>
      </c>
      <c r="EJ61" s="109">
        <f t="shared" si="73"/>
        <v>0</v>
      </c>
      <c r="EK61" s="109">
        <f t="shared" si="66"/>
        <v>0</v>
      </c>
      <c r="EL61" s="44">
        <f t="shared" si="67"/>
        <v>0</v>
      </c>
      <c r="EM61" s="42" t="str">
        <f t="shared" si="68"/>
        <v/>
      </c>
    </row>
    <row r="62" spans="1:143" ht="20.100000000000001" hidden="1" customHeight="1" x14ac:dyDescent="0.25">
      <c r="A62" s="165"/>
      <c r="B62" s="189">
        <v>4</v>
      </c>
      <c r="C62" s="189"/>
      <c r="D62" s="195"/>
      <c r="U62" s="6">
        <f t="shared" si="77"/>
        <v>56</v>
      </c>
      <c r="V62" s="9">
        <f t="shared" si="22"/>
        <v>500</v>
      </c>
      <c r="Y62" s="8">
        <f t="shared" si="78"/>
        <v>500</v>
      </c>
      <c r="Z62" s="30" t="str">
        <f t="shared" si="23"/>
        <v>NA</v>
      </c>
      <c r="AA62" s="28" t="str" cm="1">
        <f t="array" ref="AA62">IFERROR(_xlfn.XLOOKUP($B$4&amp;$B$11&amp;Z62,$A$69:$A$91&amp;$B$69:$B$91&amp;$C$69:$C$91,$D$69:$D$91),"")</f>
        <v/>
      </c>
      <c r="AB62" s="30" t="str">
        <f t="shared" si="79"/>
        <v/>
      </c>
      <c r="AC62" s="29" t="str">
        <f t="shared" si="24"/>
        <v/>
      </c>
      <c r="AD62" s="29">
        <f t="shared" si="25"/>
        <v>0</v>
      </c>
      <c r="AE62" s="30" t="str">
        <f t="shared" si="26"/>
        <v/>
      </c>
      <c r="AI62" s="6">
        <f t="shared" si="80"/>
        <v>56</v>
      </c>
      <c r="AJ62" s="9">
        <f t="shared" si="27"/>
        <v>500</v>
      </c>
      <c r="AM62" s="8">
        <f t="shared" si="81"/>
        <v>500</v>
      </c>
      <c r="AN62" s="32" t="str">
        <f t="shared" si="28"/>
        <v>NA</v>
      </c>
      <c r="AO62" s="33" t="str" cm="1">
        <f t="array" ref="AO62">IFERROR(_xlfn.XLOOKUP($B$4&amp;$B$11&amp;AN62,$A$69:$A$91&amp;$B$69:$B$91&amp;$C$69:$C$91,$D$69:$D$91),"")</f>
        <v/>
      </c>
      <c r="AP62" s="32" t="str">
        <f t="shared" si="82"/>
        <v/>
      </c>
      <c r="AQ62" s="37" t="str">
        <f t="shared" si="29"/>
        <v/>
      </c>
      <c r="AR62" s="37">
        <f t="shared" si="30"/>
        <v>0</v>
      </c>
      <c r="AS62" s="32" t="str">
        <f t="shared" si="31"/>
        <v/>
      </c>
      <c r="AT62" s="32"/>
      <c r="AU62" s="8"/>
      <c r="AV62" s="8"/>
      <c r="AW62" s="20">
        <f t="shared" si="83"/>
        <v>56</v>
      </c>
      <c r="AX62" s="22">
        <f t="shared" si="99"/>
        <v>0</v>
      </c>
      <c r="AY62" s="8"/>
      <c r="AZ62" s="8"/>
      <c r="BA62" s="22">
        <f t="shared" si="84"/>
        <v>0</v>
      </c>
      <c r="BB62" s="32" t="str">
        <f t="shared" si="33"/>
        <v>NA</v>
      </c>
      <c r="BC62" s="33" t="str" cm="1">
        <f t="array" ref="BC62">IFERROR(_xlfn.XLOOKUP($B$4&amp;$B$11&amp;BB62,$A$69:$A$91&amp;$B$69:$B$91&amp;$C$69:$C$91,$D$69:$D$91),"")</f>
        <v/>
      </c>
      <c r="BD62" s="37" t="str">
        <f t="shared" si="69"/>
        <v/>
      </c>
      <c r="BE62" s="37">
        <f t="shared" si="34"/>
        <v>0</v>
      </c>
      <c r="BF62" s="37">
        <f t="shared" si="35"/>
        <v>0</v>
      </c>
      <c r="BG62" s="32" t="str">
        <f t="shared" si="36"/>
        <v/>
      </c>
      <c r="BK62" s="20">
        <f t="shared" si="85"/>
        <v>56</v>
      </c>
      <c r="BL62" s="22">
        <f t="shared" si="100"/>
        <v>0</v>
      </c>
      <c r="BO62" s="22">
        <f t="shared" si="86"/>
        <v>0</v>
      </c>
      <c r="BP62" s="32" t="str">
        <f t="shared" si="38"/>
        <v>NA</v>
      </c>
      <c r="BQ62" s="33" t="str" cm="1">
        <f t="array" ref="BQ62">IFERROR(_xlfn.XLOOKUP($B$4&amp;$B$11&amp;BP62,$A$69:$A$91&amp;$B$69:$B$91&amp;$C$69:$C$91,$D$69:$D$91),"")</f>
        <v/>
      </c>
      <c r="BR62" s="37" t="str">
        <f t="shared" si="70"/>
        <v/>
      </c>
      <c r="BS62" s="37">
        <f t="shared" si="39"/>
        <v>0</v>
      </c>
      <c r="BT62" s="37">
        <f t="shared" si="40"/>
        <v>0</v>
      </c>
      <c r="BU62" s="32" t="str">
        <f t="shared" si="41"/>
        <v/>
      </c>
      <c r="BV62" s="32"/>
      <c r="BY62" s="6">
        <f t="shared" si="87"/>
        <v>56</v>
      </c>
      <c r="BZ62" s="9">
        <f t="shared" si="42"/>
        <v>500</v>
      </c>
      <c r="CA62" s="6">
        <f t="shared" si="43"/>
        <v>0</v>
      </c>
      <c r="CC62" s="8">
        <f t="shared" si="88"/>
        <v>500</v>
      </c>
      <c r="CD62" s="42" t="str">
        <f t="shared" si="44"/>
        <v>NA</v>
      </c>
      <c r="CE62" s="43" t="str" cm="1">
        <f t="array" ref="CE62">IFERROR(_xlfn.XLOOKUP($B$4&amp;$B$11&amp;CD62,$A$69:$A$91&amp;$B$69:$B$91&amp;$C$69:$C$91,$D$69:$D$91),"")</f>
        <v/>
      </c>
      <c r="CF62" s="42" t="str">
        <f t="shared" si="89"/>
        <v/>
      </c>
      <c r="CG62" s="44" t="str">
        <f t="shared" si="45"/>
        <v/>
      </c>
      <c r="CH62" s="44">
        <f t="shared" si="46"/>
        <v>0</v>
      </c>
      <c r="CI62" s="42" t="str">
        <f t="shared" si="47"/>
        <v/>
      </c>
      <c r="CJ62" s="42"/>
      <c r="CM62" s="6">
        <f t="shared" si="90"/>
        <v>56</v>
      </c>
      <c r="CN62" s="9">
        <f t="shared" si="48"/>
        <v>500</v>
      </c>
      <c r="CQ62" s="8">
        <f t="shared" si="91"/>
        <v>500</v>
      </c>
      <c r="CR62" s="42" t="str">
        <f t="shared" si="49"/>
        <v>NA</v>
      </c>
      <c r="CS62" s="43" t="str" cm="1">
        <f t="array" ref="CS62">IFERROR(_xlfn.XLOOKUP($B$4&amp;$B$11&amp;CR62,$A$69:$A$91&amp;$B$69:$B$91&amp;$C$69:$C$91,$D$69:$D$91),"")</f>
        <v/>
      </c>
      <c r="CT62" s="42" t="str">
        <f t="shared" si="92"/>
        <v/>
      </c>
      <c r="CU62" s="44" t="str">
        <f t="shared" si="50"/>
        <v/>
      </c>
      <c r="CV62" s="44">
        <f t="shared" si="51"/>
        <v>0</v>
      </c>
      <c r="CW62" s="42" t="str">
        <f t="shared" si="52"/>
        <v/>
      </c>
      <c r="DA62" s="6">
        <f t="shared" si="93"/>
        <v>56</v>
      </c>
      <c r="DB62" s="23">
        <f t="shared" si="101"/>
        <v>0</v>
      </c>
      <c r="DC62" s="6">
        <f t="shared" si="54"/>
        <v>0</v>
      </c>
      <c r="DE62" s="24">
        <f t="shared" si="94"/>
        <v>0</v>
      </c>
      <c r="DF62" s="42" t="str">
        <f t="shared" si="55"/>
        <v>NA</v>
      </c>
      <c r="DG62" s="43" t="str" cm="1">
        <f t="array" ref="DG62">IFERROR(_xlfn.XLOOKUP($B$4&amp;$B$11&amp;DF62,$A$69:$A$91&amp;$B$69:$B$91&amp;$C$69:$C$91,$D$69:$D$91),"")</f>
        <v/>
      </c>
      <c r="DH62" s="44" t="str">
        <f t="shared" si="71"/>
        <v/>
      </c>
      <c r="DI62" s="44">
        <f t="shared" si="56"/>
        <v>0</v>
      </c>
      <c r="DJ62" s="44">
        <f t="shared" si="57"/>
        <v>0</v>
      </c>
      <c r="DK62" s="42" t="str">
        <f t="shared" si="58"/>
        <v/>
      </c>
      <c r="DL62" s="42"/>
      <c r="DO62" s="6">
        <f t="shared" si="95"/>
        <v>56</v>
      </c>
      <c r="DP62" s="3">
        <f t="shared" si="102"/>
        <v>0</v>
      </c>
      <c r="DS62" s="24">
        <f t="shared" si="96"/>
        <v>0</v>
      </c>
      <c r="DT62" s="42" t="str">
        <f t="shared" si="60"/>
        <v>NA</v>
      </c>
      <c r="DU62" s="43" t="str" cm="1">
        <f t="array" ref="DU62">IFERROR(_xlfn.XLOOKUP($B$4&amp;$B$11&amp;DT62,$A$69:$A$91&amp;$B$69:$B$91&amp;$C$69:$C$91,$D$69:$D$91),"")</f>
        <v/>
      </c>
      <c r="DV62" s="44" t="str">
        <f t="shared" si="72"/>
        <v/>
      </c>
      <c r="DW62" s="44">
        <f t="shared" si="61"/>
        <v>0</v>
      </c>
      <c r="DX62" s="44">
        <f t="shared" si="62"/>
        <v>0</v>
      </c>
      <c r="DY62" s="42" t="str">
        <f t="shared" si="63"/>
        <v/>
      </c>
      <c r="DZ62" s="42"/>
      <c r="EC62" s="6">
        <f t="shared" si="97"/>
        <v>56</v>
      </c>
      <c r="ED62" s="47">
        <f t="shared" si="75"/>
        <v>531.91489361702122</v>
      </c>
      <c r="EE62" s="6">
        <f t="shared" si="74"/>
        <v>0</v>
      </c>
      <c r="EG62" s="8">
        <f t="shared" si="98"/>
        <v>531.91489361702122</v>
      </c>
      <c r="EH62" s="45" t="s">
        <v>62</v>
      </c>
      <c r="EI62" s="110">
        <f t="shared" si="76"/>
        <v>0</v>
      </c>
      <c r="EJ62" s="109">
        <f t="shared" si="73"/>
        <v>0</v>
      </c>
      <c r="EK62" s="109">
        <f t="shared" si="66"/>
        <v>0</v>
      </c>
      <c r="EL62" s="44">
        <f t="shared" si="67"/>
        <v>0</v>
      </c>
      <c r="EM62" s="42" t="str">
        <f t="shared" si="68"/>
        <v/>
      </c>
    </row>
    <row r="63" spans="1:143" ht="20.100000000000001" hidden="1" customHeight="1" x14ac:dyDescent="0.25">
      <c r="A63" s="167" t="s">
        <v>48</v>
      </c>
      <c r="B63" s="196">
        <v>5</v>
      </c>
      <c r="C63" s="196"/>
      <c r="D63" s="197"/>
      <c r="U63" s="6">
        <f t="shared" si="77"/>
        <v>57</v>
      </c>
      <c r="V63" s="9">
        <f t="shared" si="22"/>
        <v>500</v>
      </c>
      <c r="Y63" s="8">
        <f t="shared" si="78"/>
        <v>500</v>
      </c>
      <c r="Z63" s="30" t="str">
        <f t="shared" si="23"/>
        <v>NA</v>
      </c>
      <c r="AA63" s="28" t="str" cm="1">
        <f t="array" ref="AA63">IFERROR(_xlfn.XLOOKUP($B$4&amp;$B$11&amp;Z63,$A$69:$A$91&amp;$B$69:$B$91&amp;$C$69:$C$91,$D$69:$D$91),"")</f>
        <v/>
      </c>
      <c r="AB63" s="30" t="str">
        <f t="shared" si="79"/>
        <v/>
      </c>
      <c r="AC63" s="29" t="str">
        <f t="shared" si="24"/>
        <v/>
      </c>
      <c r="AD63" s="29">
        <f t="shared" si="25"/>
        <v>0</v>
      </c>
      <c r="AE63" s="30" t="str">
        <f t="shared" si="26"/>
        <v/>
      </c>
      <c r="AI63" s="6">
        <f t="shared" si="80"/>
        <v>57</v>
      </c>
      <c r="AJ63" s="9">
        <f t="shared" si="27"/>
        <v>500</v>
      </c>
      <c r="AM63" s="8">
        <f t="shared" si="81"/>
        <v>500</v>
      </c>
      <c r="AN63" s="32" t="str">
        <f t="shared" si="28"/>
        <v>NA</v>
      </c>
      <c r="AO63" s="33" t="str" cm="1">
        <f t="array" ref="AO63">IFERROR(_xlfn.XLOOKUP($B$4&amp;$B$11&amp;AN63,$A$69:$A$91&amp;$B$69:$B$91&amp;$C$69:$C$91,$D$69:$D$91),"")</f>
        <v/>
      </c>
      <c r="AP63" s="32" t="str">
        <f t="shared" si="82"/>
        <v/>
      </c>
      <c r="AQ63" s="37" t="str">
        <f t="shared" si="29"/>
        <v/>
      </c>
      <c r="AR63" s="37">
        <f t="shared" si="30"/>
        <v>0</v>
      </c>
      <c r="AS63" s="32" t="str">
        <f t="shared" si="31"/>
        <v/>
      </c>
      <c r="AT63" s="32"/>
      <c r="AU63" s="8"/>
      <c r="AV63" s="8"/>
      <c r="AW63" s="20">
        <f t="shared" si="83"/>
        <v>57</v>
      </c>
      <c r="AX63" s="22">
        <f t="shared" si="99"/>
        <v>0</v>
      </c>
      <c r="AY63" s="8"/>
      <c r="AZ63" s="8"/>
      <c r="BA63" s="22">
        <f t="shared" si="84"/>
        <v>0</v>
      </c>
      <c r="BB63" s="32" t="str">
        <f t="shared" si="33"/>
        <v>NA</v>
      </c>
      <c r="BC63" s="33" t="str" cm="1">
        <f t="array" ref="BC63">IFERROR(_xlfn.XLOOKUP($B$4&amp;$B$11&amp;BB63,$A$69:$A$91&amp;$B$69:$B$91&amp;$C$69:$C$91,$D$69:$D$91),"")</f>
        <v/>
      </c>
      <c r="BD63" s="37" t="str">
        <f t="shared" si="69"/>
        <v/>
      </c>
      <c r="BE63" s="37">
        <f t="shared" si="34"/>
        <v>0</v>
      </c>
      <c r="BF63" s="37">
        <f t="shared" si="35"/>
        <v>0</v>
      </c>
      <c r="BG63" s="32" t="str">
        <f t="shared" si="36"/>
        <v/>
      </c>
      <c r="BK63" s="20">
        <f t="shared" si="85"/>
        <v>57</v>
      </c>
      <c r="BL63" s="22">
        <f t="shared" si="100"/>
        <v>0</v>
      </c>
      <c r="BO63" s="22">
        <f t="shared" si="86"/>
        <v>0</v>
      </c>
      <c r="BP63" s="32" t="str">
        <f t="shared" si="38"/>
        <v>NA</v>
      </c>
      <c r="BQ63" s="33" t="str" cm="1">
        <f t="array" ref="BQ63">IFERROR(_xlfn.XLOOKUP($B$4&amp;$B$11&amp;BP63,$A$69:$A$91&amp;$B$69:$B$91&amp;$C$69:$C$91,$D$69:$D$91),"")</f>
        <v/>
      </c>
      <c r="BR63" s="37" t="str">
        <f t="shared" si="70"/>
        <v/>
      </c>
      <c r="BS63" s="37">
        <f t="shared" si="39"/>
        <v>0</v>
      </c>
      <c r="BT63" s="37">
        <f t="shared" si="40"/>
        <v>0</v>
      </c>
      <c r="BU63" s="32" t="str">
        <f t="shared" si="41"/>
        <v/>
      </c>
      <c r="BV63" s="32"/>
      <c r="BY63" s="6">
        <f t="shared" si="87"/>
        <v>57</v>
      </c>
      <c r="BZ63" s="9">
        <f t="shared" si="42"/>
        <v>500</v>
      </c>
      <c r="CA63" s="6">
        <f t="shared" si="43"/>
        <v>0</v>
      </c>
      <c r="CC63" s="8">
        <f t="shared" si="88"/>
        <v>500</v>
      </c>
      <c r="CD63" s="42" t="str">
        <f t="shared" si="44"/>
        <v>NA</v>
      </c>
      <c r="CE63" s="43" t="str" cm="1">
        <f t="array" ref="CE63">IFERROR(_xlfn.XLOOKUP($B$4&amp;$B$11&amp;CD63,$A$69:$A$91&amp;$B$69:$B$91&amp;$C$69:$C$91,$D$69:$D$91),"")</f>
        <v/>
      </c>
      <c r="CF63" s="42" t="str">
        <f t="shared" si="89"/>
        <v/>
      </c>
      <c r="CG63" s="44" t="str">
        <f t="shared" si="45"/>
        <v/>
      </c>
      <c r="CH63" s="44">
        <f t="shared" si="46"/>
        <v>0</v>
      </c>
      <c r="CI63" s="42" t="str">
        <f t="shared" si="47"/>
        <v/>
      </c>
      <c r="CJ63" s="42"/>
      <c r="CM63" s="6">
        <f t="shared" si="90"/>
        <v>57</v>
      </c>
      <c r="CN63" s="9">
        <f t="shared" si="48"/>
        <v>500</v>
      </c>
      <c r="CQ63" s="8">
        <f t="shared" si="91"/>
        <v>500</v>
      </c>
      <c r="CR63" s="42" t="str">
        <f t="shared" si="49"/>
        <v>NA</v>
      </c>
      <c r="CS63" s="43" t="str" cm="1">
        <f t="array" ref="CS63">IFERROR(_xlfn.XLOOKUP($B$4&amp;$B$11&amp;CR63,$A$69:$A$91&amp;$B$69:$B$91&amp;$C$69:$C$91,$D$69:$D$91),"")</f>
        <v/>
      </c>
      <c r="CT63" s="42" t="str">
        <f t="shared" si="92"/>
        <v/>
      </c>
      <c r="CU63" s="44" t="str">
        <f t="shared" si="50"/>
        <v/>
      </c>
      <c r="CV63" s="44">
        <f t="shared" si="51"/>
        <v>0</v>
      </c>
      <c r="CW63" s="42" t="str">
        <f t="shared" si="52"/>
        <v/>
      </c>
      <c r="DA63" s="6">
        <f t="shared" si="93"/>
        <v>57</v>
      </c>
      <c r="DB63" s="23">
        <f t="shared" si="101"/>
        <v>0</v>
      </c>
      <c r="DC63" s="6">
        <f t="shared" si="54"/>
        <v>0</v>
      </c>
      <c r="DE63" s="24">
        <f t="shared" si="94"/>
        <v>0</v>
      </c>
      <c r="DF63" s="42" t="str">
        <f t="shared" si="55"/>
        <v>NA</v>
      </c>
      <c r="DG63" s="43" t="str" cm="1">
        <f t="array" ref="DG63">IFERROR(_xlfn.XLOOKUP($B$4&amp;$B$11&amp;DF63,$A$69:$A$91&amp;$B$69:$B$91&amp;$C$69:$C$91,$D$69:$D$91),"")</f>
        <v/>
      </c>
      <c r="DH63" s="44" t="str">
        <f t="shared" si="71"/>
        <v/>
      </c>
      <c r="DI63" s="44">
        <f t="shared" si="56"/>
        <v>0</v>
      </c>
      <c r="DJ63" s="44">
        <f t="shared" si="57"/>
        <v>0</v>
      </c>
      <c r="DK63" s="42" t="str">
        <f t="shared" si="58"/>
        <v/>
      </c>
      <c r="DL63" s="42"/>
      <c r="DO63" s="6">
        <f t="shared" si="95"/>
        <v>57</v>
      </c>
      <c r="DP63" s="3">
        <f t="shared" si="102"/>
        <v>0</v>
      </c>
      <c r="DS63" s="24">
        <f t="shared" si="96"/>
        <v>0</v>
      </c>
      <c r="DT63" s="42" t="str">
        <f t="shared" si="60"/>
        <v>NA</v>
      </c>
      <c r="DU63" s="43" t="str" cm="1">
        <f t="array" ref="DU63">IFERROR(_xlfn.XLOOKUP($B$4&amp;$B$11&amp;DT63,$A$69:$A$91&amp;$B$69:$B$91&amp;$C$69:$C$91,$D$69:$D$91),"")</f>
        <v/>
      </c>
      <c r="DV63" s="44" t="str">
        <f t="shared" si="72"/>
        <v/>
      </c>
      <c r="DW63" s="44">
        <f t="shared" si="61"/>
        <v>0</v>
      </c>
      <c r="DX63" s="44">
        <f t="shared" si="62"/>
        <v>0</v>
      </c>
      <c r="DY63" s="42" t="str">
        <f t="shared" si="63"/>
        <v/>
      </c>
      <c r="DZ63" s="42"/>
      <c r="EC63" s="6">
        <f t="shared" si="97"/>
        <v>57</v>
      </c>
      <c r="ED63" s="47">
        <f t="shared" si="75"/>
        <v>531.91489361702122</v>
      </c>
      <c r="EE63" s="6">
        <f t="shared" si="74"/>
        <v>0</v>
      </c>
      <c r="EG63" s="8">
        <f t="shared" si="98"/>
        <v>531.91489361702122</v>
      </c>
      <c r="EH63" s="45" t="s">
        <v>62</v>
      </c>
      <c r="EI63" s="110">
        <f t="shared" si="76"/>
        <v>0</v>
      </c>
      <c r="EJ63" s="109">
        <f t="shared" si="73"/>
        <v>0</v>
      </c>
      <c r="EK63" s="109">
        <f t="shared" si="66"/>
        <v>0</v>
      </c>
      <c r="EL63" s="44">
        <f t="shared" si="67"/>
        <v>0</v>
      </c>
      <c r="EM63" s="42" t="str">
        <f t="shared" si="68"/>
        <v/>
      </c>
    </row>
    <row r="64" spans="1:143" ht="20.100000000000001" hidden="1" customHeight="1" x14ac:dyDescent="0.25">
      <c r="A64" s="168" t="s">
        <v>49</v>
      </c>
      <c r="B64" s="198"/>
      <c r="C64" s="198"/>
      <c r="D64" s="199"/>
      <c r="U64" s="6">
        <f t="shared" si="77"/>
        <v>58</v>
      </c>
      <c r="V64" s="9">
        <f t="shared" si="22"/>
        <v>500</v>
      </c>
      <c r="Y64" s="8">
        <f t="shared" si="78"/>
        <v>500</v>
      </c>
      <c r="Z64" s="30" t="str">
        <f t="shared" si="23"/>
        <v>NA</v>
      </c>
      <c r="AA64" s="28" t="str" cm="1">
        <f t="array" ref="AA64">IFERROR(_xlfn.XLOOKUP($B$4&amp;$B$11&amp;Z64,$A$69:$A$91&amp;$B$69:$B$91&amp;$C$69:$C$91,$D$69:$D$91),"")</f>
        <v/>
      </c>
      <c r="AB64" s="30" t="str">
        <f t="shared" si="79"/>
        <v/>
      </c>
      <c r="AC64" s="29" t="str">
        <f t="shared" si="24"/>
        <v/>
      </c>
      <c r="AD64" s="29">
        <f t="shared" si="25"/>
        <v>0</v>
      </c>
      <c r="AE64" s="30" t="str">
        <f t="shared" si="26"/>
        <v/>
      </c>
      <c r="AI64" s="6">
        <f t="shared" si="80"/>
        <v>58</v>
      </c>
      <c r="AJ64" s="9">
        <f t="shared" si="27"/>
        <v>500</v>
      </c>
      <c r="AM64" s="8">
        <f t="shared" si="81"/>
        <v>500</v>
      </c>
      <c r="AN64" s="32" t="str">
        <f t="shared" si="28"/>
        <v>NA</v>
      </c>
      <c r="AO64" s="33" t="str" cm="1">
        <f t="array" ref="AO64">IFERROR(_xlfn.XLOOKUP($B$4&amp;$B$11&amp;AN64,$A$69:$A$91&amp;$B$69:$B$91&amp;$C$69:$C$91,$D$69:$D$91),"")</f>
        <v/>
      </c>
      <c r="AP64" s="32" t="str">
        <f t="shared" si="82"/>
        <v/>
      </c>
      <c r="AQ64" s="37" t="str">
        <f t="shared" si="29"/>
        <v/>
      </c>
      <c r="AR64" s="37">
        <f t="shared" si="30"/>
        <v>0</v>
      </c>
      <c r="AS64" s="32" t="str">
        <f t="shared" si="31"/>
        <v/>
      </c>
      <c r="AT64" s="32"/>
      <c r="AU64" s="8"/>
      <c r="AV64" s="8"/>
      <c r="AW64" s="20">
        <f t="shared" si="83"/>
        <v>58</v>
      </c>
      <c r="AX64" s="22">
        <f t="shared" si="99"/>
        <v>0</v>
      </c>
      <c r="AY64" s="8"/>
      <c r="AZ64" s="8"/>
      <c r="BA64" s="22">
        <f t="shared" si="84"/>
        <v>0</v>
      </c>
      <c r="BB64" s="32" t="str">
        <f t="shared" si="33"/>
        <v>NA</v>
      </c>
      <c r="BC64" s="33" t="str" cm="1">
        <f t="array" ref="BC64">IFERROR(_xlfn.XLOOKUP($B$4&amp;$B$11&amp;BB64,$A$69:$A$91&amp;$B$69:$B$91&amp;$C$69:$C$91,$D$69:$D$91),"")</f>
        <v/>
      </c>
      <c r="BD64" s="37" t="str">
        <f t="shared" si="69"/>
        <v/>
      </c>
      <c r="BE64" s="37">
        <f t="shared" si="34"/>
        <v>0</v>
      </c>
      <c r="BF64" s="37">
        <f t="shared" si="35"/>
        <v>0</v>
      </c>
      <c r="BG64" s="32" t="str">
        <f t="shared" si="36"/>
        <v/>
      </c>
      <c r="BK64" s="20">
        <f t="shared" si="85"/>
        <v>58</v>
      </c>
      <c r="BL64" s="22">
        <f t="shared" si="100"/>
        <v>0</v>
      </c>
      <c r="BO64" s="22">
        <f t="shared" si="86"/>
        <v>0</v>
      </c>
      <c r="BP64" s="32" t="str">
        <f t="shared" si="38"/>
        <v>NA</v>
      </c>
      <c r="BQ64" s="33" t="str" cm="1">
        <f t="array" ref="BQ64">IFERROR(_xlfn.XLOOKUP($B$4&amp;$B$11&amp;BP64,$A$69:$A$91&amp;$B$69:$B$91&amp;$C$69:$C$91,$D$69:$D$91),"")</f>
        <v/>
      </c>
      <c r="BR64" s="37" t="str">
        <f t="shared" si="70"/>
        <v/>
      </c>
      <c r="BS64" s="37">
        <f t="shared" si="39"/>
        <v>0</v>
      </c>
      <c r="BT64" s="37">
        <f t="shared" si="40"/>
        <v>0</v>
      </c>
      <c r="BU64" s="32" t="str">
        <f t="shared" si="41"/>
        <v/>
      </c>
      <c r="BV64" s="32"/>
      <c r="BY64" s="6">
        <f t="shared" si="87"/>
        <v>58</v>
      </c>
      <c r="BZ64" s="9">
        <f t="shared" si="42"/>
        <v>500</v>
      </c>
      <c r="CA64" s="6">
        <f t="shared" si="43"/>
        <v>0</v>
      </c>
      <c r="CC64" s="8">
        <f t="shared" si="88"/>
        <v>500</v>
      </c>
      <c r="CD64" s="42" t="str">
        <f t="shared" si="44"/>
        <v>NA</v>
      </c>
      <c r="CE64" s="43" t="str" cm="1">
        <f t="array" ref="CE64">IFERROR(_xlfn.XLOOKUP($B$4&amp;$B$11&amp;CD64,$A$69:$A$91&amp;$B$69:$B$91&amp;$C$69:$C$91,$D$69:$D$91),"")</f>
        <v/>
      </c>
      <c r="CF64" s="42" t="str">
        <f t="shared" si="89"/>
        <v/>
      </c>
      <c r="CG64" s="44" t="str">
        <f t="shared" si="45"/>
        <v/>
      </c>
      <c r="CH64" s="44">
        <f t="shared" si="46"/>
        <v>0</v>
      </c>
      <c r="CI64" s="42" t="str">
        <f t="shared" si="47"/>
        <v/>
      </c>
      <c r="CJ64" s="42"/>
      <c r="CM64" s="6">
        <f t="shared" si="90"/>
        <v>58</v>
      </c>
      <c r="CN64" s="9">
        <f t="shared" si="48"/>
        <v>500</v>
      </c>
      <c r="CQ64" s="8">
        <f t="shared" si="91"/>
        <v>500</v>
      </c>
      <c r="CR64" s="42" t="str">
        <f t="shared" si="49"/>
        <v>NA</v>
      </c>
      <c r="CS64" s="43" t="str" cm="1">
        <f t="array" ref="CS64">IFERROR(_xlfn.XLOOKUP($B$4&amp;$B$11&amp;CR64,$A$69:$A$91&amp;$B$69:$B$91&amp;$C$69:$C$91,$D$69:$D$91),"")</f>
        <v/>
      </c>
      <c r="CT64" s="42" t="str">
        <f t="shared" si="92"/>
        <v/>
      </c>
      <c r="CU64" s="44" t="str">
        <f t="shared" si="50"/>
        <v/>
      </c>
      <c r="CV64" s="44">
        <f t="shared" si="51"/>
        <v>0</v>
      </c>
      <c r="CW64" s="42" t="str">
        <f t="shared" si="52"/>
        <v/>
      </c>
      <c r="DA64" s="6">
        <f t="shared" si="93"/>
        <v>58</v>
      </c>
      <c r="DB64" s="23">
        <f t="shared" si="101"/>
        <v>0</v>
      </c>
      <c r="DC64" s="6">
        <f t="shared" si="54"/>
        <v>0</v>
      </c>
      <c r="DE64" s="24">
        <f t="shared" si="94"/>
        <v>0</v>
      </c>
      <c r="DF64" s="42" t="str">
        <f t="shared" si="55"/>
        <v>NA</v>
      </c>
      <c r="DG64" s="43" t="str" cm="1">
        <f t="array" ref="DG64">IFERROR(_xlfn.XLOOKUP($B$4&amp;$B$11&amp;DF64,$A$69:$A$91&amp;$B$69:$B$91&amp;$C$69:$C$91,$D$69:$D$91),"")</f>
        <v/>
      </c>
      <c r="DH64" s="44" t="str">
        <f t="shared" si="71"/>
        <v/>
      </c>
      <c r="DI64" s="44">
        <f t="shared" si="56"/>
        <v>0</v>
      </c>
      <c r="DJ64" s="44">
        <f t="shared" si="57"/>
        <v>0</v>
      </c>
      <c r="DK64" s="42" t="str">
        <f t="shared" si="58"/>
        <v/>
      </c>
      <c r="DL64" s="42"/>
      <c r="DO64" s="6">
        <f t="shared" si="95"/>
        <v>58</v>
      </c>
      <c r="DP64" s="3">
        <f t="shared" si="102"/>
        <v>0</v>
      </c>
      <c r="DS64" s="24">
        <f t="shared" si="96"/>
        <v>0</v>
      </c>
      <c r="DT64" s="42" t="str">
        <f t="shared" si="60"/>
        <v>NA</v>
      </c>
      <c r="DU64" s="43" t="str" cm="1">
        <f t="array" ref="DU64">IFERROR(_xlfn.XLOOKUP($B$4&amp;$B$11&amp;DT64,$A$69:$A$91&amp;$B$69:$B$91&amp;$C$69:$C$91,$D$69:$D$91),"")</f>
        <v/>
      </c>
      <c r="DV64" s="44" t="str">
        <f t="shared" si="72"/>
        <v/>
      </c>
      <c r="DW64" s="44">
        <f t="shared" si="61"/>
        <v>0</v>
      </c>
      <c r="DX64" s="44">
        <f t="shared" si="62"/>
        <v>0</v>
      </c>
      <c r="DY64" s="42" t="str">
        <f t="shared" si="63"/>
        <v/>
      </c>
      <c r="DZ64" s="42"/>
      <c r="EC64" s="6">
        <f t="shared" si="97"/>
        <v>58</v>
      </c>
      <c r="ED64" s="47">
        <f t="shared" si="75"/>
        <v>531.91489361702122</v>
      </c>
      <c r="EE64" s="6">
        <f t="shared" si="74"/>
        <v>0</v>
      </c>
      <c r="EG64" s="8">
        <f t="shared" si="98"/>
        <v>531.91489361702122</v>
      </c>
      <c r="EH64" s="45" t="s">
        <v>62</v>
      </c>
      <c r="EI64" s="110">
        <f t="shared" si="76"/>
        <v>0</v>
      </c>
      <c r="EJ64" s="109">
        <f t="shared" si="73"/>
        <v>0</v>
      </c>
      <c r="EK64" s="109">
        <f t="shared" si="66"/>
        <v>0</v>
      </c>
      <c r="EL64" s="44">
        <f t="shared" si="67"/>
        <v>0</v>
      </c>
      <c r="EM64" s="42" t="str">
        <f t="shared" si="68"/>
        <v/>
      </c>
    </row>
    <row r="65" spans="1:143" hidden="1" x14ac:dyDescent="0.25">
      <c r="U65" s="6">
        <f t="shared" si="77"/>
        <v>59</v>
      </c>
      <c r="V65" s="9">
        <f t="shared" si="22"/>
        <v>500</v>
      </c>
      <c r="Y65" s="8">
        <f t="shared" si="78"/>
        <v>500</v>
      </c>
      <c r="Z65" s="30" t="str">
        <f t="shared" si="23"/>
        <v>NA</v>
      </c>
      <c r="AA65" s="28" t="str" cm="1">
        <f t="array" ref="AA65">IFERROR(_xlfn.XLOOKUP($B$4&amp;$B$11&amp;Z65,$A$69:$A$91&amp;$B$69:$B$91&amp;$C$69:$C$91,$D$69:$D$91),"")</f>
        <v/>
      </c>
      <c r="AB65" s="30" t="str">
        <f t="shared" si="79"/>
        <v/>
      </c>
      <c r="AC65" s="29" t="str">
        <f t="shared" si="24"/>
        <v/>
      </c>
      <c r="AD65" s="29">
        <f t="shared" si="25"/>
        <v>0</v>
      </c>
      <c r="AE65" s="30" t="str">
        <f t="shared" si="26"/>
        <v/>
      </c>
      <c r="AI65" s="6">
        <f t="shared" si="80"/>
        <v>59</v>
      </c>
      <c r="AJ65" s="9">
        <f t="shared" si="27"/>
        <v>500</v>
      </c>
      <c r="AM65" s="8">
        <f t="shared" si="81"/>
        <v>500</v>
      </c>
      <c r="AN65" s="32" t="str">
        <f t="shared" si="28"/>
        <v>NA</v>
      </c>
      <c r="AO65" s="33" t="str" cm="1">
        <f t="array" ref="AO65">IFERROR(_xlfn.XLOOKUP($B$4&amp;$B$11&amp;AN65,$A$69:$A$91&amp;$B$69:$B$91&amp;$C$69:$C$91,$D$69:$D$91),"")</f>
        <v/>
      </c>
      <c r="AP65" s="32" t="str">
        <f t="shared" si="82"/>
        <v/>
      </c>
      <c r="AQ65" s="37" t="str">
        <f t="shared" si="29"/>
        <v/>
      </c>
      <c r="AR65" s="37">
        <f t="shared" si="30"/>
        <v>0</v>
      </c>
      <c r="AS65" s="32" t="str">
        <f t="shared" si="31"/>
        <v/>
      </c>
      <c r="AT65" s="32"/>
      <c r="AU65" s="8"/>
      <c r="AV65" s="8"/>
      <c r="AW65" s="20">
        <f t="shared" si="83"/>
        <v>59</v>
      </c>
      <c r="AX65" s="22">
        <f t="shared" si="99"/>
        <v>0</v>
      </c>
      <c r="AY65" s="8"/>
      <c r="AZ65" s="8"/>
      <c r="BA65" s="22">
        <f t="shared" si="84"/>
        <v>0</v>
      </c>
      <c r="BB65" s="32" t="str">
        <f t="shared" si="33"/>
        <v>NA</v>
      </c>
      <c r="BC65" s="33" t="str" cm="1">
        <f t="array" ref="BC65">IFERROR(_xlfn.XLOOKUP($B$4&amp;$B$11&amp;BB65,$A$69:$A$91&amp;$B$69:$B$91&amp;$C$69:$C$91,$D$69:$D$91),"")</f>
        <v/>
      </c>
      <c r="BD65" s="37" t="str">
        <f t="shared" si="69"/>
        <v/>
      </c>
      <c r="BE65" s="37">
        <f t="shared" si="34"/>
        <v>0</v>
      </c>
      <c r="BF65" s="37">
        <f t="shared" si="35"/>
        <v>0</v>
      </c>
      <c r="BG65" s="32" t="str">
        <f t="shared" si="36"/>
        <v/>
      </c>
      <c r="BK65" s="20">
        <f t="shared" si="85"/>
        <v>59</v>
      </c>
      <c r="BL65" s="22">
        <f t="shared" si="100"/>
        <v>0</v>
      </c>
      <c r="BO65" s="22">
        <f t="shared" si="86"/>
        <v>0</v>
      </c>
      <c r="BP65" s="32" t="str">
        <f t="shared" si="38"/>
        <v>NA</v>
      </c>
      <c r="BQ65" s="33" t="str" cm="1">
        <f t="array" ref="BQ65">IFERROR(_xlfn.XLOOKUP($B$4&amp;$B$11&amp;BP65,$A$69:$A$91&amp;$B$69:$B$91&amp;$C$69:$C$91,$D$69:$D$91),"")</f>
        <v/>
      </c>
      <c r="BR65" s="37" t="str">
        <f t="shared" si="70"/>
        <v/>
      </c>
      <c r="BS65" s="37">
        <f t="shared" si="39"/>
        <v>0</v>
      </c>
      <c r="BT65" s="37">
        <f t="shared" si="40"/>
        <v>0</v>
      </c>
      <c r="BU65" s="32" t="str">
        <f t="shared" si="41"/>
        <v/>
      </c>
      <c r="BV65" s="32"/>
      <c r="BY65" s="6">
        <f t="shared" si="87"/>
        <v>59</v>
      </c>
      <c r="BZ65" s="9">
        <f t="shared" si="42"/>
        <v>500</v>
      </c>
      <c r="CA65" s="6">
        <f t="shared" si="43"/>
        <v>0</v>
      </c>
      <c r="CC65" s="8">
        <f t="shared" si="88"/>
        <v>500</v>
      </c>
      <c r="CD65" s="42" t="str">
        <f t="shared" si="44"/>
        <v>NA</v>
      </c>
      <c r="CE65" s="43" t="str" cm="1">
        <f t="array" ref="CE65">IFERROR(_xlfn.XLOOKUP($B$4&amp;$B$11&amp;CD65,$A$69:$A$91&amp;$B$69:$B$91&amp;$C$69:$C$91,$D$69:$D$91),"")</f>
        <v/>
      </c>
      <c r="CF65" s="42" t="str">
        <f t="shared" si="89"/>
        <v/>
      </c>
      <c r="CG65" s="44" t="str">
        <f t="shared" si="45"/>
        <v/>
      </c>
      <c r="CH65" s="44">
        <f t="shared" si="46"/>
        <v>0</v>
      </c>
      <c r="CI65" s="42" t="str">
        <f t="shared" si="47"/>
        <v/>
      </c>
      <c r="CJ65" s="42"/>
      <c r="CM65" s="6">
        <f t="shared" si="90"/>
        <v>59</v>
      </c>
      <c r="CN65" s="9">
        <f t="shared" si="48"/>
        <v>500</v>
      </c>
      <c r="CQ65" s="8">
        <f t="shared" si="91"/>
        <v>500</v>
      </c>
      <c r="CR65" s="42" t="str">
        <f t="shared" si="49"/>
        <v>NA</v>
      </c>
      <c r="CS65" s="43" t="str" cm="1">
        <f t="array" ref="CS65">IFERROR(_xlfn.XLOOKUP($B$4&amp;$B$11&amp;CR65,$A$69:$A$91&amp;$B$69:$B$91&amp;$C$69:$C$91,$D$69:$D$91),"")</f>
        <v/>
      </c>
      <c r="CT65" s="42" t="str">
        <f t="shared" si="92"/>
        <v/>
      </c>
      <c r="CU65" s="44" t="str">
        <f t="shared" si="50"/>
        <v/>
      </c>
      <c r="CV65" s="44">
        <f t="shared" si="51"/>
        <v>0</v>
      </c>
      <c r="CW65" s="42" t="str">
        <f t="shared" si="52"/>
        <v/>
      </c>
      <c r="DA65" s="6">
        <f t="shared" si="93"/>
        <v>59</v>
      </c>
      <c r="DB65" s="23">
        <f t="shared" si="101"/>
        <v>0</v>
      </c>
      <c r="DC65" s="6">
        <f t="shared" si="54"/>
        <v>0</v>
      </c>
      <c r="DE65" s="24">
        <f t="shared" si="94"/>
        <v>0</v>
      </c>
      <c r="DF65" s="42" t="str">
        <f t="shared" si="55"/>
        <v>NA</v>
      </c>
      <c r="DG65" s="43" t="str" cm="1">
        <f t="array" ref="DG65">IFERROR(_xlfn.XLOOKUP($B$4&amp;$B$11&amp;DF65,$A$69:$A$91&amp;$B$69:$B$91&amp;$C$69:$C$91,$D$69:$D$91),"")</f>
        <v/>
      </c>
      <c r="DH65" s="44" t="str">
        <f t="shared" si="71"/>
        <v/>
      </c>
      <c r="DI65" s="44">
        <f t="shared" si="56"/>
        <v>0</v>
      </c>
      <c r="DJ65" s="44">
        <f t="shared" si="57"/>
        <v>0</v>
      </c>
      <c r="DK65" s="42" t="str">
        <f t="shared" si="58"/>
        <v/>
      </c>
      <c r="DL65" s="42"/>
      <c r="DO65" s="6">
        <f t="shared" si="95"/>
        <v>59</v>
      </c>
      <c r="DP65" s="3">
        <f t="shared" si="102"/>
        <v>0</v>
      </c>
      <c r="DS65" s="24">
        <f t="shared" si="96"/>
        <v>0</v>
      </c>
      <c r="DT65" s="42" t="str">
        <f t="shared" si="60"/>
        <v>NA</v>
      </c>
      <c r="DU65" s="43" t="str" cm="1">
        <f t="array" ref="DU65">IFERROR(_xlfn.XLOOKUP($B$4&amp;$B$11&amp;DT65,$A$69:$A$91&amp;$B$69:$B$91&amp;$C$69:$C$91,$D$69:$D$91),"")</f>
        <v/>
      </c>
      <c r="DV65" s="44" t="str">
        <f t="shared" si="72"/>
        <v/>
      </c>
      <c r="DW65" s="44">
        <f t="shared" si="61"/>
        <v>0</v>
      </c>
      <c r="DX65" s="44">
        <f t="shared" si="62"/>
        <v>0</v>
      </c>
      <c r="DY65" s="42" t="str">
        <f t="shared" si="63"/>
        <v/>
      </c>
      <c r="DZ65" s="42"/>
      <c r="EC65" s="6">
        <f t="shared" si="97"/>
        <v>59</v>
      </c>
      <c r="ED65" s="47">
        <f t="shared" si="75"/>
        <v>531.91489361702122</v>
      </c>
      <c r="EE65" s="6">
        <f t="shared" si="74"/>
        <v>0</v>
      </c>
      <c r="EG65" s="8">
        <f t="shared" si="98"/>
        <v>531.91489361702122</v>
      </c>
      <c r="EH65" s="45" t="s">
        <v>62</v>
      </c>
      <c r="EI65" s="110">
        <f t="shared" si="76"/>
        <v>0</v>
      </c>
      <c r="EJ65" s="109">
        <f t="shared" si="73"/>
        <v>0</v>
      </c>
      <c r="EK65" s="109">
        <f t="shared" si="66"/>
        <v>0</v>
      </c>
      <c r="EL65" s="44">
        <f t="shared" si="67"/>
        <v>0</v>
      </c>
      <c r="EM65" s="42" t="str">
        <f t="shared" si="68"/>
        <v/>
      </c>
    </row>
    <row r="66" spans="1:143" hidden="1" x14ac:dyDescent="0.25">
      <c r="U66" s="6">
        <f t="shared" si="77"/>
        <v>60</v>
      </c>
      <c r="V66" s="9">
        <f t="shared" si="22"/>
        <v>500</v>
      </c>
      <c r="Y66" s="8">
        <f t="shared" si="78"/>
        <v>500</v>
      </c>
      <c r="Z66" s="30" t="str">
        <f t="shared" si="23"/>
        <v>NA</v>
      </c>
      <c r="AA66" s="28" t="str" cm="1">
        <f t="array" ref="AA66">IFERROR(_xlfn.XLOOKUP($B$4&amp;$B$11&amp;Z66,$A$69:$A$91&amp;$B$69:$B$91&amp;$C$69:$C$91,$D$69:$D$91),"")</f>
        <v/>
      </c>
      <c r="AB66" s="30" t="str">
        <f t="shared" si="79"/>
        <v/>
      </c>
      <c r="AC66" s="29" t="str">
        <f t="shared" si="24"/>
        <v/>
      </c>
      <c r="AD66" s="29">
        <f t="shared" si="25"/>
        <v>0</v>
      </c>
      <c r="AE66" s="30" t="str">
        <f t="shared" si="26"/>
        <v/>
      </c>
      <c r="AI66" s="6">
        <f t="shared" si="80"/>
        <v>60</v>
      </c>
      <c r="AJ66" s="9">
        <f t="shared" si="27"/>
        <v>500</v>
      </c>
      <c r="AM66" s="8">
        <f t="shared" si="81"/>
        <v>500</v>
      </c>
      <c r="AN66" s="32" t="str">
        <f t="shared" si="28"/>
        <v>NA</v>
      </c>
      <c r="AO66" s="33" t="str" cm="1">
        <f t="array" ref="AO66">IFERROR(_xlfn.XLOOKUP($B$4&amp;$B$11&amp;AN66,$A$69:$A$91&amp;$B$69:$B$91&amp;$C$69:$C$91,$D$69:$D$91),"")</f>
        <v/>
      </c>
      <c r="AP66" s="32" t="str">
        <f t="shared" si="82"/>
        <v/>
      </c>
      <c r="AQ66" s="37" t="str">
        <f t="shared" si="29"/>
        <v/>
      </c>
      <c r="AR66" s="37">
        <f t="shared" si="30"/>
        <v>0</v>
      </c>
      <c r="AS66" s="32" t="str">
        <f t="shared" si="31"/>
        <v/>
      </c>
      <c r="AT66" s="32"/>
      <c r="AU66" s="8"/>
      <c r="AV66" s="8"/>
      <c r="AW66" s="20">
        <f t="shared" si="83"/>
        <v>60</v>
      </c>
      <c r="AX66" s="22">
        <f t="shared" si="99"/>
        <v>0</v>
      </c>
      <c r="AY66" s="8"/>
      <c r="AZ66" s="8"/>
      <c r="BA66" s="22">
        <f t="shared" si="84"/>
        <v>0</v>
      </c>
      <c r="BB66" s="32" t="str">
        <f t="shared" si="33"/>
        <v>NA</v>
      </c>
      <c r="BC66" s="33" t="str" cm="1">
        <f t="array" ref="BC66">IFERROR(_xlfn.XLOOKUP($B$4&amp;$B$11&amp;BB66,$A$69:$A$91&amp;$B$69:$B$91&amp;$C$69:$C$91,$D$69:$D$91),"")</f>
        <v/>
      </c>
      <c r="BD66" s="37" t="str">
        <f t="shared" si="69"/>
        <v/>
      </c>
      <c r="BE66" s="37">
        <f t="shared" si="34"/>
        <v>0</v>
      </c>
      <c r="BF66" s="37">
        <f t="shared" si="35"/>
        <v>0</v>
      </c>
      <c r="BG66" s="32" t="str">
        <f t="shared" si="36"/>
        <v/>
      </c>
      <c r="BK66" s="20">
        <f t="shared" si="85"/>
        <v>60</v>
      </c>
      <c r="BL66" s="22">
        <f t="shared" si="100"/>
        <v>0</v>
      </c>
      <c r="BO66" s="22">
        <f t="shared" si="86"/>
        <v>0</v>
      </c>
      <c r="BP66" s="32" t="str">
        <f t="shared" si="38"/>
        <v>NA</v>
      </c>
      <c r="BQ66" s="33" t="str" cm="1">
        <f t="array" ref="BQ66">IFERROR(_xlfn.XLOOKUP($B$4&amp;$B$11&amp;BP66,$A$69:$A$91&amp;$B$69:$B$91&amp;$C$69:$C$91,$D$69:$D$91),"")</f>
        <v/>
      </c>
      <c r="BR66" s="37" t="str">
        <f t="shared" si="70"/>
        <v/>
      </c>
      <c r="BS66" s="37">
        <f t="shared" si="39"/>
        <v>0</v>
      </c>
      <c r="BT66" s="37">
        <f t="shared" si="40"/>
        <v>0</v>
      </c>
      <c r="BU66" s="32" t="str">
        <f t="shared" si="41"/>
        <v/>
      </c>
      <c r="BV66" s="32"/>
      <c r="BY66" s="6">
        <f t="shared" si="87"/>
        <v>60</v>
      </c>
      <c r="BZ66" s="9">
        <f t="shared" si="42"/>
        <v>500</v>
      </c>
      <c r="CA66" s="6">
        <f t="shared" si="43"/>
        <v>395</v>
      </c>
      <c r="CC66" s="8">
        <f t="shared" si="88"/>
        <v>895</v>
      </c>
      <c r="CD66" s="42" t="str">
        <f t="shared" si="44"/>
        <v>NA</v>
      </c>
      <c r="CE66" s="43" t="str" cm="1">
        <f t="array" ref="CE66">IFERROR(_xlfn.XLOOKUP($B$4&amp;$B$11&amp;CD66,$A$69:$A$91&amp;$B$69:$B$91&amp;$C$69:$C$91,$D$69:$D$91),"")</f>
        <v/>
      </c>
      <c r="CF66" s="42" t="str">
        <f t="shared" si="89"/>
        <v/>
      </c>
      <c r="CG66" s="44" t="str">
        <f t="shared" si="45"/>
        <v/>
      </c>
      <c r="CH66" s="44">
        <f t="shared" si="46"/>
        <v>395</v>
      </c>
      <c r="CI66" s="42" t="str">
        <f t="shared" si="47"/>
        <v/>
      </c>
      <c r="CJ66" s="42"/>
      <c r="CM66" s="6">
        <f t="shared" si="90"/>
        <v>60</v>
      </c>
      <c r="CN66" s="9">
        <f t="shared" si="48"/>
        <v>500</v>
      </c>
      <c r="CQ66" s="8">
        <f t="shared" si="91"/>
        <v>500</v>
      </c>
      <c r="CR66" s="42" t="str">
        <f t="shared" si="49"/>
        <v>NA</v>
      </c>
      <c r="CS66" s="43" t="str" cm="1">
        <f t="array" ref="CS66">IFERROR(_xlfn.XLOOKUP($B$4&amp;$B$11&amp;CR66,$A$69:$A$91&amp;$B$69:$B$91&amp;$C$69:$C$91,$D$69:$D$91),"")</f>
        <v/>
      </c>
      <c r="CT66" s="42" t="str">
        <f t="shared" si="92"/>
        <v/>
      </c>
      <c r="CU66" s="44" t="str">
        <f t="shared" si="50"/>
        <v/>
      </c>
      <c r="CV66" s="44">
        <f t="shared" si="51"/>
        <v>0</v>
      </c>
      <c r="CW66" s="42" t="str">
        <f t="shared" si="52"/>
        <v/>
      </c>
      <c r="DA66" s="6">
        <f t="shared" si="93"/>
        <v>60</v>
      </c>
      <c r="DB66" s="23">
        <f t="shared" si="101"/>
        <v>0</v>
      </c>
      <c r="DC66" s="6">
        <f t="shared" si="54"/>
        <v>395</v>
      </c>
      <c r="DE66" s="24">
        <f t="shared" si="94"/>
        <v>395</v>
      </c>
      <c r="DF66" s="42" t="str">
        <f t="shared" si="55"/>
        <v>NA</v>
      </c>
      <c r="DG66" s="43" t="str" cm="1">
        <f t="array" ref="DG66">IFERROR(_xlfn.XLOOKUP($B$4&amp;$B$11&amp;DF66,$A$69:$A$91&amp;$B$69:$B$91&amp;$C$69:$C$91,$D$69:$D$91),"")</f>
        <v/>
      </c>
      <c r="DH66" s="44" t="str">
        <f t="shared" si="71"/>
        <v/>
      </c>
      <c r="DI66" s="44">
        <f t="shared" si="56"/>
        <v>0</v>
      </c>
      <c r="DJ66" s="44">
        <f t="shared" si="57"/>
        <v>395</v>
      </c>
      <c r="DK66" s="42" t="str">
        <f t="shared" si="58"/>
        <v/>
      </c>
      <c r="DL66" s="42"/>
      <c r="DO66" s="6">
        <f t="shared" si="95"/>
        <v>60</v>
      </c>
      <c r="DP66" s="3">
        <f t="shared" si="102"/>
        <v>0</v>
      </c>
      <c r="DS66" s="24">
        <f t="shared" si="96"/>
        <v>0</v>
      </c>
      <c r="DT66" s="42" t="str">
        <f t="shared" si="60"/>
        <v>NA</v>
      </c>
      <c r="DU66" s="43" t="str" cm="1">
        <f t="array" ref="DU66">IFERROR(_xlfn.XLOOKUP($B$4&amp;$B$11&amp;DT66,$A$69:$A$91&amp;$B$69:$B$91&amp;$C$69:$C$91,$D$69:$D$91),"")</f>
        <v/>
      </c>
      <c r="DV66" s="44" t="str">
        <f t="shared" si="72"/>
        <v/>
      </c>
      <c r="DW66" s="44">
        <f t="shared" si="61"/>
        <v>0</v>
      </c>
      <c r="DX66" s="44">
        <f t="shared" si="62"/>
        <v>0</v>
      </c>
      <c r="DY66" s="42" t="str">
        <f t="shared" si="63"/>
        <v/>
      </c>
      <c r="DZ66" s="42"/>
      <c r="EC66" s="6">
        <f t="shared" si="97"/>
        <v>60</v>
      </c>
      <c r="ED66" s="47">
        <f t="shared" si="75"/>
        <v>531.91489361702122</v>
      </c>
      <c r="EE66" s="6">
        <f t="shared" si="74"/>
        <v>395</v>
      </c>
      <c r="EG66" s="8">
        <f t="shared" si="98"/>
        <v>926.91489361702122</v>
      </c>
      <c r="EH66" s="45" t="s">
        <v>62</v>
      </c>
      <c r="EI66" s="110">
        <f t="shared" si="76"/>
        <v>0</v>
      </c>
      <c r="EJ66" s="109">
        <f t="shared" si="73"/>
        <v>0</v>
      </c>
      <c r="EK66" s="109">
        <f t="shared" si="66"/>
        <v>0</v>
      </c>
      <c r="EL66" s="44">
        <f t="shared" si="67"/>
        <v>395</v>
      </c>
      <c r="EM66" s="42" t="str">
        <f t="shared" si="68"/>
        <v/>
      </c>
    </row>
    <row r="67" spans="1:143" hidden="1" x14ac:dyDescent="0.25">
      <c r="A67" s="111" t="s">
        <v>142</v>
      </c>
      <c r="B67" s="111"/>
      <c r="C67" s="147"/>
      <c r="D67" s="147"/>
      <c r="U67" s="6">
        <f t="shared" si="77"/>
        <v>61</v>
      </c>
      <c r="V67" s="9">
        <f t="shared" si="22"/>
        <v>500</v>
      </c>
      <c r="Y67" s="8">
        <f t="shared" si="78"/>
        <v>500</v>
      </c>
      <c r="Z67" s="30" t="str">
        <f t="shared" si="23"/>
        <v>NA</v>
      </c>
      <c r="AA67" s="28" t="str" cm="1">
        <f t="array" ref="AA67">IFERROR(_xlfn.XLOOKUP($B$4&amp;$B$11&amp;Z67,$A$69:$A$91&amp;$B$69:$B$91&amp;$C$69:$C$91,$D$69:$D$91),"")</f>
        <v/>
      </c>
      <c r="AB67" s="30" t="str">
        <f t="shared" si="79"/>
        <v/>
      </c>
      <c r="AC67" s="29" t="str">
        <f t="shared" si="24"/>
        <v/>
      </c>
      <c r="AD67" s="29">
        <f t="shared" si="25"/>
        <v>0</v>
      </c>
      <c r="AE67" s="30" t="str">
        <f t="shared" si="26"/>
        <v/>
      </c>
      <c r="AF67" s="29"/>
      <c r="AG67" s="35"/>
      <c r="AH67" s="35"/>
      <c r="AI67" s="6">
        <f t="shared" si="80"/>
        <v>61</v>
      </c>
      <c r="AJ67" s="9">
        <f t="shared" si="27"/>
        <v>500</v>
      </c>
      <c r="AM67" s="8">
        <f t="shared" si="81"/>
        <v>500</v>
      </c>
      <c r="AN67" s="32" t="str">
        <f t="shared" si="28"/>
        <v>NA</v>
      </c>
      <c r="AO67" s="33" t="str" cm="1">
        <f t="array" ref="AO67">IFERROR(_xlfn.XLOOKUP($B$4&amp;$B$11&amp;AN67,$A$69:$A$91&amp;$B$69:$B$91&amp;$C$69:$C$91,$D$69:$D$91),"")</f>
        <v/>
      </c>
      <c r="AP67" s="32" t="str">
        <f t="shared" si="82"/>
        <v/>
      </c>
      <c r="AQ67" s="37" t="str">
        <f t="shared" si="29"/>
        <v/>
      </c>
      <c r="AR67" s="37">
        <f t="shared" si="30"/>
        <v>0</v>
      </c>
      <c r="AS67" s="32" t="str">
        <f t="shared" si="31"/>
        <v/>
      </c>
      <c r="AT67" s="32"/>
      <c r="AU67" s="8"/>
      <c r="AV67" s="8"/>
      <c r="AW67" s="20">
        <f t="shared" si="83"/>
        <v>61</v>
      </c>
      <c r="AX67" s="22">
        <f t="shared" ref="AX67:AX130" si="103">PMT($B$13/12,240,150000,0)*-1</f>
        <v>625</v>
      </c>
      <c r="AY67" s="8"/>
      <c r="AZ67" s="8"/>
      <c r="BA67" s="22">
        <f t="shared" si="84"/>
        <v>625</v>
      </c>
      <c r="BB67" s="32" t="str">
        <f t="shared" si="33"/>
        <v>NA</v>
      </c>
      <c r="BC67" s="33" t="str" cm="1">
        <f t="array" ref="BC67">IFERROR(_xlfn.XLOOKUP($B$4&amp;$B$11&amp;BB67,$A$69:$A$91&amp;$B$69:$B$91&amp;$C$69:$C$91,$D$69:$D$91),"")</f>
        <v/>
      </c>
      <c r="BD67" s="37" t="str">
        <f t="shared" si="69"/>
        <v/>
      </c>
      <c r="BE67" s="37">
        <f t="shared" si="34"/>
        <v>0</v>
      </c>
      <c r="BF67" s="37">
        <f t="shared" si="35"/>
        <v>0</v>
      </c>
      <c r="BG67" s="32" t="str">
        <f t="shared" si="36"/>
        <v/>
      </c>
      <c r="BH67" s="106"/>
      <c r="BI67" s="49"/>
      <c r="BK67" s="20">
        <f t="shared" si="85"/>
        <v>61</v>
      </c>
      <c r="BL67" s="22">
        <f t="shared" ref="BL67:BL130" si="104">PMT($B$13/12,240,150000,0)*-1</f>
        <v>625</v>
      </c>
      <c r="BO67" s="22">
        <f t="shared" si="86"/>
        <v>625</v>
      </c>
      <c r="BP67" s="32" t="str">
        <f t="shared" si="38"/>
        <v>NA</v>
      </c>
      <c r="BQ67" s="33" t="str" cm="1">
        <f t="array" ref="BQ67">IFERROR(_xlfn.XLOOKUP($B$4&amp;$B$11&amp;BP67,$A$69:$A$91&amp;$B$69:$B$91&amp;$C$69:$C$91,$D$69:$D$91),"")</f>
        <v/>
      </c>
      <c r="BR67" s="37" t="str">
        <f t="shared" si="70"/>
        <v/>
      </c>
      <c r="BS67" s="37">
        <f t="shared" si="39"/>
        <v>0</v>
      </c>
      <c r="BT67" s="37">
        <f t="shared" si="40"/>
        <v>0</v>
      </c>
      <c r="BU67" s="32" t="str">
        <f t="shared" si="41"/>
        <v/>
      </c>
      <c r="BV67" s="32"/>
      <c r="BY67" s="6">
        <f t="shared" si="87"/>
        <v>61</v>
      </c>
      <c r="BZ67" s="9">
        <f t="shared" si="42"/>
        <v>500</v>
      </c>
      <c r="CA67" s="6">
        <f t="shared" si="43"/>
        <v>0</v>
      </c>
      <c r="CC67" s="8">
        <f t="shared" si="88"/>
        <v>500</v>
      </c>
      <c r="CD67" s="42" t="str">
        <f t="shared" si="44"/>
        <v>NA</v>
      </c>
      <c r="CE67" s="43" t="str" cm="1">
        <f t="array" ref="CE67">IFERROR(_xlfn.XLOOKUP($B$4&amp;$B$11&amp;CD67,$A$69:$A$91&amp;$B$69:$B$91&amp;$C$69:$C$91,$D$69:$D$91),"")</f>
        <v/>
      </c>
      <c r="CF67" s="42" t="str">
        <f t="shared" si="89"/>
        <v/>
      </c>
      <c r="CG67" s="44" t="str">
        <f t="shared" si="45"/>
        <v/>
      </c>
      <c r="CH67" s="44">
        <f t="shared" si="46"/>
        <v>0</v>
      </c>
      <c r="CI67" s="42" t="str">
        <f t="shared" si="47"/>
        <v/>
      </c>
      <c r="CJ67" s="42"/>
      <c r="CM67" s="6">
        <f t="shared" si="90"/>
        <v>61</v>
      </c>
      <c r="CN67" s="9">
        <f t="shared" si="48"/>
        <v>500</v>
      </c>
      <c r="CQ67" s="8">
        <f t="shared" si="91"/>
        <v>500</v>
      </c>
      <c r="CR67" s="42" t="str">
        <f t="shared" si="49"/>
        <v>NA</v>
      </c>
      <c r="CS67" s="43" t="str" cm="1">
        <f t="array" ref="CS67">IFERROR(_xlfn.XLOOKUP($B$4&amp;$B$11&amp;CR67,$A$69:$A$91&amp;$B$69:$B$91&amp;$C$69:$C$91,$D$69:$D$91),"")</f>
        <v/>
      </c>
      <c r="CT67" s="42" t="str">
        <f t="shared" si="92"/>
        <v/>
      </c>
      <c r="CU67" s="44" t="str">
        <f t="shared" si="50"/>
        <v/>
      </c>
      <c r="CV67" s="44">
        <f t="shared" si="51"/>
        <v>0</v>
      </c>
      <c r="CW67" s="42" t="str">
        <f t="shared" si="52"/>
        <v/>
      </c>
      <c r="DA67" s="6">
        <f t="shared" si="93"/>
        <v>61</v>
      </c>
      <c r="DB67" s="4">
        <f t="shared" ref="DB67:DB130" si="105">PMT($B$13/12,240,150000,0)*-1</f>
        <v>625</v>
      </c>
      <c r="DC67" s="6">
        <f t="shared" si="54"/>
        <v>0</v>
      </c>
      <c r="DE67" s="24">
        <f t="shared" si="94"/>
        <v>625</v>
      </c>
      <c r="DF67" s="42" t="str">
        <f t="shared" si="55"/>
        <v>NA</v>
      </c>
      <c r="DG67" s="43" t="str" cm="1">
        <f t="array" ref="DG67">IFERROR(_xlfn.XLOOKUP($B$4&amp;$B$11&amp;DF67,$A$69:$A$91&amp;$B$69:$B$91&amp;$C$69:$C$91,$D$69:$D$91),"")</f>
        <v/>
      </c>
      <c r="DH67" s="44" t="str">
        <f t="shared" si="71"/>
        <v/>
      </c>
      <c r="DI67" s="44">
        <f t="shared" si="56"/>
        <v>0</v>
      </c>
      <c r="DJ67" s="44">
        <f t="shared" si="57"/>
        <v>0</v>
      </c>
      <c r="DK67" s="42" t="str">
        <f t="shared" si="58"/>
        <v/>
      </c>
      <c r="DL67" s="42"/>
      <c r="DO67" s="6">
        <f t="shared" si="95"/>
        <v>61</v>
      </c>
      <c r="DP67" s="3">
        <f t="shared" ref="DP67:DP130" si="106">PMT($B$13/12,240,150000,0)*-1</f>
        <v>625</v>
      </c>
      <c r="DS67" s="24">
        <f t="shared" si="96"/>
        <v>625</v>
      </c>
      <c r="DT67" s="42" t="str">
        <f t="shared" si="60"/>
        <v>NA</v>
      </c>
      <c r="DU67" s="43" t="str" cm="1">
        <f t="array" ref="DU67">IFERROR(_xlfn.XLOOKUP($B$4&amp;$B$11&amp;DT67,$A$69:$A$91&amp;$B$69:$B$91&amp;$C$69:$C$91,$D$69:$D$91),"")</f>
        <v/>
      </c>
      <c r="DV67" s="44" t="str">
        <f t="shared" si="72"/>
        <v/>
      </c>
      <c r="DW67" s="44">
        <f t="shared" si="61"/>
        <v>0</v>
      </c>
      <c r="DX67" s="44">
        <f t="shared" si="62"/>
        <v>0</v>
      </c>
      <c r="DY67" s="42" t="str">
        <f t="shared" si="63"/>
        <v/>
      </c>
      <c r="DZ67" s="42"/>
      <c r="EC67" s="6">
        <f t="shared" si="97"/>
        <v>61</v>
      </c>
      <c r="ED67" s="47">
        <f t="shared" si="75"/>
        <v>531.91489361702122</v>
      </c>
      <c r="EE67" s="6">
        <f t="shared" si="74"/>
        <v>0</v>
      </c>
      <c r="EG67" s="8">
        <f t="shared" si="98"/>
        <v>531.91489361702122</v>
      </c>
      <c r="EH67" s="45" t="s">
        <v>62</v>
      </c>
      <c r="EI67" s="110">
        <f t="shared" si="76"/>
        <v>0</v>
      </c>
      <c r="EJ67" s="109">
        <f t="shared" si="73"/>
        <v>0</v>
      </c>
      <c r="EK67" s="109">
        <f t="shared" si="66"/>
        <v>0</v>
      </c>
      <c r="EL67" s="44">
        <f t="shared" si="67"/>
        <v>0</v>
      </c>
      <c r="EM67" s="42" t="str">
        <f t="shared" si="68"/>
        <v/>
      </c>
    </row>
    <row r="68" spans="1:143" hidden="1" x14ac:dyDescent="0.25">
      <c r="A68" s="1" t="s">
        <v>59</v>
      </c>
      <c r="B68" s="1" t="s">
        <v>31</v>
      </c>
      <c r="C68" s="15" t="s">
        <v>61</v>
      </c>
      <c r="D68" s="15" t="s">
        <v>64</v>
      </c>
      <c r="U68" s="6">
        <f t="shared" si="77"/>
        <v>62</v>
      </c>
      <c r="V68" s="9">
        <f t="shared" si="22"/>
        <v>500</v>
      </c>
      <c r="Y68" s="8">
        <f t="shared" si="78"/>
        <v>500</v>
      </c>
      <c r="Z68" s="30" t="str">
        <f t="shared" si="23"/>
        <v>NA</v>
      </c>
      <c r="AA68" s="28" t="str" cm="1">
        <f t="array" ref="AA68">IFERROR(_xlfn.XLOOKUP($B$4&amp;$B$11&amp;Z68,$A$69:$A$91&amp;$B$69:$B$91&amp;$C$69:$C$91,$D$69:$D$91),"")</f>
        <v/>
      </c>
      <c r="AB68" s="30" t="str">
        <f t="shared" si="79"/>
        <v/>
      </c>
      <c r="AC68" s="29" t="str">
        <f t="shared" si="24"/>
        <v/>
      </c>
      <c r="AD68" s="29">
        <f t="shared" si="25"/>
        <v>0</v>
      </c>
      <c r="AE68" s="30" t="str">
        <f t="shared" si="26"/>
        <v/>
      </c>
      <c r="AF68" s="104"/>
      <c r="AG68" s="9"/>
      <c r="AH68" s="35"/>
      <c r="AI68" s="6">
        <f t="shared" si="80"/>
        <v>62</v>
      </c>
      <c r="AJ68" s="9">
        <f t="shared" si="27"/>
        <v>500</v>
      </c>
      <c r="AM68" s="8">
        <f t="shared" si="81"/>
        <v>500</v>
      </c>
      <c r="AN68" s="32" t="str">
        <f t="shared" si="28"/>
        <v>NA</v>
      </c>
      <c r="AO68" s="33" t="str" cm="1">
        <f t="array" ref="AO68">IFERROR(_xlfn.XLOOKUP($B$4&amp;$B$11&amp;AN68,$A$69:$A$91&amp;$B$69:$B$91&amp;$C$69:$C$91,$D$69:$D$91),"")</f>
        <v/>
      </c>
      <c r="AP68" s="32" t="str">
        <f t="shared" si="82"/>
        <v/>
      </c>
      <c r="AQ68" s="37" t="str">
        <f t="shared" si="29"/>
        <v/>
      </c>
      <c r="AR68" s="37">
        <f t="shared" si="30"/>
        <v>0</v>
      </c>
      <c r="AS68" s="32" t="str">
        <f t="shared" si="31"/>
        <v/>
      </c>
      <c r="AT68" s="32"/>
      <c r="AU68" s="8"/>
      <c r="AV68" s="8"/>
      <c r="AW68" s="20">
        <f t="shared" ref="AW68:AW131" si="107">AW67+1</f>
        <v>62</v>
      </c>
      <c r="AX68" s="22">
        <f t="shared" si="103"/>
        <v>625</v>
      </c>
      <c r="AY68" s="8"/>
      <c r="AZ68" s="8"/>
      <c r="BA68" s="22">
        <f t="shared" ref="BA68:BA131" si="108">AX68+AY68+AZ68</f>
        <v>625</v>
      </c>
      <c r="BB68" s="32" t="str">
        <f t="shared" si="33"/>
        <v>NA</v>
      </c>
      <c r="BC68" s="33" t="str" cm="1">
        <f t="array" ref="BC68">IFERROR(_xlfn.XLOOKUP($B$4&amp;$B$11&amp;BB68,$A$69:$A$91&amp;$B$69:$B$91&amp;$C$69:$C$91,$D$69:$D$91),"")</f>
        <v/>
      </c>
      <c r="BD68" s="37" t="str">
        <f t="shared" si="69"/>
        <v/>
      </c>
      <c r="BE68" s="37">
        <f t="shared" si="34"/>
        <v>0</v>
      </c>
      <c r="BF68" s="37">
        <f t="shared" si="35"/>
        <v>0</v>
      </c>
      <c r="BG68" s="32" t="str">
        <f t="shared" si="36"/>
        <v/>
      </c>
      <c r="BK68" s="20">
        <f t="shared" si="85"/>
        <v>62</v>
      </c>
      <c r="BL68" s="22">
        <f t="shared" si="104"/>
        <v>625</v>
      </c>
      <c r="BO68" s="22">
        <f t="shared" si="86"/>
        <v>625</v>
      </c>
      <c r="BP68" s="32" t="str">
        <f t="shared" si="38"/>
        <v>NA</v>
      </c>
      <c r="BQ68" s="33" t="str" cm="1">
        <f t="array" ref="BQ68">IFERROR(_xlfn.XLOOKUP($B$4&amp;$B$11&amp;BP68,$A$69:$A$91&amp;$B$69:$B$91&amp;$C$69:$C$91,$D$69:$D$91),"")</f>
        <v/>
      </c>
      <c r="BR68" s="37" t="str">
        <f t="shared" si="70"/>
        <v/>
      </c>
      <c r="BS68" s="37">
        <f t="shared" si="39"/>
        <v>0</v>
      </c>
      <c r="BT68" s="37">
        <f t="shared" si="40"/>
        <v>0</v>
      </c>
      <c r="BU68" s="32" t="str">
        <f t="shared" si="41"/>
        <v/>
      </c>
      <c r="BV68" s="32"/>
      <c r="BY68" s="6">
        <f t="shared" si="87"/>
        <v>62</v>
      </c>
      <c r="BZ68" s="9">
        <f t="shared" si="42"/>
        <v>500</v>
      </c>
      <c r="CA68" s="6">
        <f t="shared" si="43"/>
        <v>0</v>
      </c>
      <c r="CC68" s="8">
        <f t="shared" si="88"/>
        <v>500</v>
      </c>
      <c r="CD68" s="42" t="str">
        <f t="shared" si="44"/>
        <v>NA</v>
      </c>
      <c r="CE68" s="43" t="str" cm="1">
        <f t="array" ref="CE68">IFERROR(_xlfn.XLOOKUP($B$4&amp;$B$11&amp;CD68,$A$69:$A$91&amp;$B$69:$B$91&amp;$C$69:$C$91,$D$69:$D$91),"")</f>
        <v/>
      </c>
      <c r="CF68" s="42" t="str">
        <f t="shared" si="89"/>
        <v/>
      </c>
      <c r="CG68" s="44" t="str">
        <f t="shared" si="45"/>
        <v/>
      </c>
      <c r="CH68" s="44">
        <f t="shared" si="46"/>
        <v>0</v>
      </c>
      <c r="CI68" s="42" t="str">
        <f t="shared" si="47"/>
        <v/>
      </c>
      <c r="CJ68" s="42"/>
      <c r="CM68" s="6">
        <f t="shared" si="90"/>
        <v>62</v>
      </c>
      <c r="CN68" s="9">
        <f t="shared" si="48"/>
        <v>500</v>
      </c>
      <c r="CQ68" s="8">
        <f t="shared" si="91"/>
        <v>500</v>
      </c>
      <c r="CR68" s="42" t="str">
        <f t="shared" si="49"/>
        <v>NA</v>
      </c>
      <c r="CS68" s="43" t="str" cm="1">
        <f t="array" ref="CS68">IFERROR(_xlfn.XLOOKUP($B$4&amp;$B$11&amp;CR68,$A$69:$A$91&amp;$B$69:$B$91&amp;$C$69:$C$91,$D$69:$D$91),"")</f>
        <v/>
      </c>
      <c r="CT68" s="42" t="str">
        <f t="shared" si="92"/>
        <v/>
      </c>
      <c r="CU68" s="44" t="str">
        <f t="shared" si="50"/>
        <v/>
      </c>
      <c r="CV68" s="44">
        <f t="shared" si="51"/>
        <v>0</v>
      </c>
      <c r="CW68" s="42" t="str">
        <f t="shared" si="52"/>
        <v/>
      </c>
      <c r="DA68" s="6">
        <f t="shared" si="93"/>
        <v>62</v>
      </c>
      <c r="DB68" s="4">
        <f t="shared" si="105"/>
        <v>625</v>
      </c>
      <c r="DC68" s="6">
        <f t="shared" si="54"/>
        <v>0</v>
      </c>
      <c r="DE68" s="24">
        <f t="shared" si="94"/>
        <v>625</v>
      </c>
      <c r="DF68" s="42" t="str">
        <f t="shared" si="55"/>
        <v>NA</v>
      </c>
      <c r="DG68" s="43" t="str" cm="1">
        <f t="array" ref="DG68">IFERROR(_xlfn.XLOOKUP($B$4&amp;$B$11&amp;DF68,$A$69:$A$91&amp;$B$69:$B$91&amp;$C$69:$C$91,$D$69:$D$91),"")</f>
        <v/>
      </c>
      <c r="DH68" s="44" t="str">
        <f t="shared" si="71"/>
        <v/>
      </c>
      <c r="DI68" s="44">
        <f t="shared" si="56"/>
        <v>0</v>
      </c>
      <c r="DJ68" s="44">
        <f t="shared" si="57"/>
        <v>0</v>
      </c>
      <c r="DK68" s="42" t="str">
        <f t="shared" si="58"/>
        <v/>
      </c>
      <c r="DL68" s="42"/>
      <c r="DO68" s="6">
        <f t="shared" si="95"/>
        <v>62</v>
      </c>
      <c r="DP68" s="3">
        <f t="shared" si="106"/>
        <v>625</v>
      </c>
      <c r="DS68" s="24">
        <f t="shared" si="96"/>
        <v>625</v>
      </c>
      <c r="DT68" s="42" t="str">
        <f t="shared" si="60"/>
        <v>NA</v>
      </c>
      <c r="DU68" s="43" t="str" cm="1">
        <f t="array" ref="DU68">IFERROR(_xlfn.XLOOKUP($B$4&amp;$B$11&amp;DT68,$A$69:$A$91&amp;$B$69:$B$91&amp;$C$69:$C$91,$D$69:$D$91),"")</f>
        <v/>
      </c>
      <c r="DV68" s="44" t="str">
        <f t="shared" si="72"/>
        <v/>
      </c>
      <c r="DW68" s="44">
        <f t="shared" si="61"/>
        <v>0</v>
      </c>
      <c r="DX68" s="44">
        <f t="shared" si="62"/>
        <v>0</v>
      </c>
      <c r="DY68" s="42" t="str">
        <f t="shared" si="63"/>
        <v/>
      </c>
      <c r="DZ68" s="42"/>
      <c r="EC68" s="6">
        <f t="shared" si="97"/>
        <v>62</v>
      </c>
      <c r="ED68" s="47">
        <f t="shared" si="75"/>
        <v>531.91489361702122</v>
      </c>
      <c r="EE68" s="6">
        <f t="shared" si="74"/>
        <v>0</v>
      </c>
      <c r="EG68" s="8">
        <f t="shared" si="98"/>
        <v>531.91489361702122</v>
      </c>
      <c r="EH68" s="45" t="s">
        <v>62</v>
      </c>
      <c r="EI68" s="110">
        <f t="shared" si="76"/>
        <v>0</v>
      </c>
      <c r="EJ68" s="109">
        <f t="shared" si="73"/>
        <v>0</v>
      </c>
      <c r="EK68" s="109">
        <f t="shared" si="66"/>
        <v>0</v>
      </c>
      <c r="EL68" s="44">
        <f t="shared" si="67"/>
        <v>0</v>
      </c>
      <c r="EM68" s="42" t="str">
        <f t="shared" si="68"/>
        <v/>
      </c>
    </row>
    <row r="69" spans="1:143" hidden="1" x14ac:dyDescent="0.25">
      <c r="A69" s="1" t="s">
        <v>48</v>
      </c>
      <c r="B69" s="1" t="s">
        <v>32</v>
      </c>
      <c r="C69" s="15" t="s">
        <v>63</v>
      </c>
      <c r="D69" s="150">
        <f>B6</f>
        <v>0</v>
      </c>
      <c r="U69" s="6">
        <f t="shared" si="77"/>
        <v>63</v>
      </c>
      <c r="V69" s="9">
        <f t="shared" si="22"/>
        <v>500</v>
      </c>
      <c r="Y69" s="8">
        <f t="shared" si="78"/>
        <v>500</v>
      </c>
      <c r="Z69" s="30" t="str">
        <f t="shared" si="23"/>
        <v>NA</v>
      </c>
      <c r="AA69" s="28" t="str" cm="1">
        <f t="array" ref="AA69">IFERROR(_xlfn.XLOOKUP($B$4&amp;$B$11&amp;Z69,$A$69:$A$91&amp;$B$69:$B$91&amp;$C$69:$C$91,$D$69:$D$91),"")</f>
        <v/>
      </c>
      <c r="AB69" s="30" t="str">
        <f t="shared" si="79"/>
        <v/>
      </c>
      <c r="AC69" s="29" t="str">
        <f t="shared" si="24"/>
        <v/>
      </c>
      <c r="AD69" s="29">
        <f t="shared" si="25"/>
        <v>0</v>
      </c>
      <c r="AE69" s="30" t="str">
        <f t="shared" si="26"/>
        <v/>
      </c>
      <c r="AH69" s="34"/>
      <c r="AI69" s="6">
        <f t="shared" si="80"/>
        <v>63</v>
      </c>
      <c r="AJ69" s="9">
        <f t="shared" si="27"/>
        <v>500</v>
      </c>
      <c r="AM69" s="8">
        <f t="shared" si="81"/>
        <v>500</v>
      </c>
      <c r="AN69" s="32" t="str">
        <f t="shared" si="28"/>
        <v>NA</v>
      </c>
      <c r="AO69" s="33" t="str" cm="1">
        <f t="array" ref="AO69">IFERROR(_xlfn.XLOOKUP($B$4&amp;$B$11&amp;AN69,$A$69:$A$91&amp;$B$69:$B$91&amp;$C$69:$C$91,$D$69:$D$91),"")</f>
        <v/>
      </c>
      <c r="AP69" s="32" t="str">
        <f t="shared" si="82"/>
        <v/>
      </c>
      <c r="AQ69" s="37" t="str">
        <f t="shared" si="29"/>
        <v/>
      </c>
      <c r="AR69" s="37">
        <f t="shared" si="30"/>
        <v>0</v>
      </c>
      <c r="AS69" s="32" t="str">
        <f t="shared" si="31"/>
        <v/>
      </c>
      <c r="AT69" s="32"/>
      <c r="AU69" s="8"/>
      <c r="AV69" s="8"/>
      <c r="AW69" s="20">
        <f t="shared" si="107"/>
        <v>63</v>
      </c>
      <c r="AX69" s="22">
        <f t="shared" si="103"/>
        <v>625</v>
      </c>
      <c r="AY69" s="8"/>
      <c r="AZ69" s="8"/>
      <c r="BA69" s="22">
        <f t="shared" si="108"/>
        <v>625</v>
      </c>
      <c r="BB69" s="32" t="str">
        <f t="shared" si="33"/>
        <v>NA</v>
      </c>
      <c r="BC69" s="33" t="str" cm="1">
        <f t="array" ref="BC69">IFERROR(_xlfn.XLOOKUP($B$4&amp;$B$11&amp;BB69,$A$69:$A$91&amp;$B$69:$B$91&amp;$C$69:$C$91,$D$69:$D$91),"")</f>
        <v/>
      </c>
      <c r="BD69" s="37" t="str">
        <f t="shared" si="69"/>
        <v/>
      </c>
      <c r="BE69" s="37">
        <f t="shared" si="34"/>
        <v>0</v>
      </c>
      <c r="BF69" s="37">
        <f t="shared" si="35"/>
        <v>0</v>
      </c>
      <c r="BG69" s="32" t="str">
        <f t="shared" si="36"/>
        <v/>
      </c>
      <c r="BK69" s="20">
        <f t="shared" si="85"/>
        <v>63</v>
      </c>
      <c r="BL69" s="22">
        <f t="shared" si="104"/>
        <v>625</v>
      </c>
      <c r="BO69" s="22">
        <f t="shared" si="86"/>
        <v>625</v>
      </c>
      <c r="BP69" s="32" t="str">
        <f t="shared" si="38"/>
        <v>NA</v>
      </c>
      <c r="BQ69" s="33" t="str" cm="1">
        <f t="array" ref="BQ69">IFERROR(_xlfn.XLOOKUP($B$4&amp;$B$11&amp;BP69,$A$69:$A$91&amp;$B$69:$B$91&amp;$C$69:$C$91,$D$69:$D$91),"")</f>
        <v/>
      </c>
      <c r="BR69" s="37" t="str">
        <f t="shared" si="70"/>
        <v/>
      </c>
      <c r="BS69" s="37">
        <f t="shared" si="39"/>
        <v>0</v>
      </c>
      <c r="BT69" s="37">
        <f t="shared" si="40"/>
        <v>0</v>
      </c>
      <c r="BU69" s="32" t="str">
        <f t="shared" si="41"/>
        <v/>
      </c>
      <c r="BV69" s="32"/>
      <c r="BY69" s="6">
        <f t="shared" si="87"/>
        <v>63</v>
      </c>
      <c r="BZ69" s="9">
        <f t="shared" si="42"/>
        <v>500</v>
      </c>
      <c r="CA69" s="6">
        <f t="shared" si="43"/>
        <v>0</v>
      </c>
      <c r="CC69" s="8">
        <f t="shared" si="88"/>
        <v>500</v>
      </c>
      <c r="CD69" s="42" t="str">
        <f t="shared" si="44"/>
        <v>NA</v>
      </c>
      <c r="CE69" s="43" t="str" cm="1">
        <f t="array" ref="CE69">IFERROR(_xlfn.XLOOKUP($B$4&amp;$B$11&amp;CD69,$A$69:$A$91&amp;$B$69:$B$91&amp;$C$69:$C$91,$D$69:$D$91),"")</f>
        <v/>
      </c>
      <c r="CF69" s="42" t="str">
        <f t="shared" si="89"/>
        <v/>
      </c>
      <c r="CG69" s="44" t="str">
        <f t="shared" si="45"/>
        <v/>
      </c>
      <c r="CH69" s="44">
        <f t="shared" si="46"/>
        <v>0</v>
      </c>
      <c r="CI69" s="42" t="str">
        <f t="shared" si="47"/>
        <v/>
      </c>
      <c r="CJ69" s="42"/>
      <c r="CM69" s="6">
        <f t="shared" si="90"/>
        <v>63</v>
      </c>
      <c r="CN69" s="9">
        <f t="shared" si="48"/>
        <v>500</v>
      </c>
      <c r="CQ69" s="8">
        <f t="shared" si="91"/>
        <v>500</v>
      </c>
      <c r="CR69" s="42" t="str">
        <f t="shared" si="49"/>
        <v>NA</v>
      </c>
      <c r="CS69" s="43" t="str" cm="1">
        <f t="array" ref="CS69">IFERROR(_xlfn.XLOOKUP($B$4&amp;$B$11&amp;CR69,$A$69:$A$91&amp;$B$69:$B$91&amp;$C$69:$C$91,$D$69:$D$91),"")</f>
        <v/>
      </c>
      <c r="CT69" s="42" t="str">
        <f t="shared" si="92"/>
        <v/>
      </c>
      <c r="CU69" s="44" t="str">
        <f t="shared" si="50"/>
        <v/>
      </c>
      <c r="CV69" s="44">
        <f t="shared" si="51"/>
        <v>0</v>
      </c>
      <c r="CW69" s="42" t="str">
        <f t="shared" si="52"/>
        <v/>
      </c>
      <c r="DA69" s="6">
        <f t="shared" si="93"/>
        <v>63</v>
      </c>
      <c r="DB69" s="4">
        <f t="shared" si="105"/>
        <v>625</v>
      </c>
      <c r="DC69" s="6">
        <f t="shared" si="54"/>
        <v>0</v>
      </c>
      <c r="DE69" s="24">
        <f t="shared" si="94"/>
        <v>625</v>
      </c>
      <c r="DF69" s="42" t="str">
        <f t="shared" si="55"/>
        <v>NA</v>
      </c>
      <c r="DG69" s="43" t="str" cm="1">
        <f t="array" ref="DG69">IFERROR(_xlfn.XLOOKUP($B$4&amp;$B$11&amp;DF69,$A$69:$A$91&amp;$B$69:$B$91&amp;$C$69:$C$91,$D$69:$D$91),"")</f>
        <v/>
      </c>
      <c r="DH69" s="44" t="str">
        <f t="shared" si="71"/>
        <v/>
      </c>
      <c r="DI69" s="44">
        <f t="shared" si="56"/>
        <v>0</v>
      </c>
      <c r="DJ69" s="44">
        <f t="shared" si="57"/>
        <v>0</v>
      </c>
      <c r="DK69" s="42" t="str">
        <f t="shared" si="58"/>
        <v/>
      </c>
      <c r="DL69" s="42"/>
      <c r="DO69" s="6">
        <f t="shared" si="95"/>
        <v>63</v>
      </c>
      <c r="DP69" s="3">
        <f t="shared" si="106"/>
        <v>625</v>
      </c>
      <c r="DS69" s="24">
        <f t="shared" si="96"/>
        <v>625</v>
      </c>
      <c r="DT69" s="42" t="str">
        <f t="shared" si="60"/>
        <v>NA</v>
      </c>
      <c r="DU69" s="43" t="str" cm="1">
        <f t="array" ref="DU69">IFERROR(_xlfn.XLOOKUP($B$4&amp;$B$11&amp;DT69,$A$69:$A$91&amp;$B$69:$B$91&amp;$C$69:$C$91,$D$69:$D$91),"")</f>
        <v/>
      </c>
      <c r="DV69" s="44" t="str">
        <f t="shared" si="72"/>
        <v/>
      </c>
      <c r="DW69" s="44">
        <f t="shared" si="61"/>
        <v>0</v>
      </c>
      <c r="DX69" s="44">
        <f t="shared" si="62"/>
        <v>0</v>
      </c>
      <c r="DY69" s="42" t="str">
        <f t="shared" si="63"/>
        <v/>
      </c>
      <c r="DZ69" s="42"/>
      <c r="EC69" s="6">
        <f t="shared" si="97"/>
        <v>63</v>
      </c>
      <c r="ED69" s="47">
        <f t="shared" si="75"/>
        <v>531.91489361702122</v>
      </c>
      <c r="EE69" s="6">
        <f t="shared" si="74"/>
        <v>0</v>
      </c>
      <c r="EG69" s="8">
        <f t="shared" si="98"/>
        <v>531.91489361702122</v>
      </c>
      <c r="EH69" s="45" t="s">
        <v>62</v>
      </c>
      <c r="EI69" s="110">
        <f t="shared" si="76"/>
        <v>0</v>
      </c>
      <c r="EJ69" s="109">
        <f t="shared" si="73"/>
        <v>0</v>
      </c>
      <c r="EK69" s="109">
        <f t="shared" si="66"/>
        <v>0</v>
      </c>
      <c r="EL69" s="44">
        <f t="shared" si="67"/>
        <v>0</v>
      </c>
      <c r="EM69" s="42" t="str">
        <f t="shared" si="68"/>
        <v/>
      </c>
    </row>
    <row r="70" spans="1:143" hidden="1" x14ac:dyDescent="0.25">
      <c r="A70" s="1" t="s">
        <v>48</v>
      </c>
      <c r="B70" s="1" t="s">
        <v>33</v>
      </c>
      <c r="C70" s="15" t="s">
        <v>62</v>
      </c>
      <c r="D70" s="150">
        <f>B13</f>
        <v>0</v>
      </c>
      <c r="U70" s="6">
        <f t="shared" si="77"/>
        <v>64</v>
      </c>
      <c r="V70" s="9">
        <f t="shared" si="22"/>
        <v>500</v>
      </c>
      <c r="Y70" s="8">
        <f t="shared" si="78"/>
        <v>500</v>
      </c>
      <c r="Z70" s="30" t="str">
        <f t="shared" si="23"/>
        <v>NA</v>
      </c>
      <c r="AA70" s="28" t="str" cm="1">
        <f t="array" ref="AA70">IFERROR(_xlfn.XLOOKUP($B$4&amp;$B$11&amp;Z70,$A$69:$A$91&amp;$B$69:$B$91&amp;$C$69:$C$91,$D$69:$D$91),"")</f>
        <v/>
      </c>
      <c r="AB70" s="30" t="str">
        <f t="shared" si="79"/>
        <v/>
      </c>
      <c r="AC70" s="29" t="str">
        <f t="shared" si="24"/>
        <v/>
      </c>
      <c r="AD70" s="29">
        <f t="shared" si="25"/>
        <v>0</v>
      </c>
      <c r="AE70" s="30" t="str">
        <f t="shared" si="26"/>
        <v/>
      </c>
      <c r="AI70" s="6">
        <f t="shared" si="80"/>
        <v>64</v>
      </c>
      <c r="AJ70" s="9">
        <f t="shared" si="27"/>
        <v>500</v>
      </c>
      <c r="AM70" s="8">
        <f t="shared" si="81"/>
        <v>500</v>
      </c>
      <c r="AN70" s="32" t="str">
        <f t="shared" si="28"/>
        <v>NA</v>
      </c>
      <c r="AO70" s="33" t="str" cm="1">
        <f t="array" ref="AO70">IFERROR(_xlfn.XLOOKUP($B$4&amp;$B$11&amp;AN70,$A$69:$A$91&amp;$B$69:$B$91&amp;$C$69:$C$91,$D$69:$D$91),"")</f>
        <v/>
      </c>
      <c r="AP70" s="32" t="str">
        <f t="shared" si="82"/>
        <v/>
      </c>
      <c r="AQ70" s="37" t="str">
        <f t="shared" si="29"/>
        <v/>
      </c>
      <c r="AR70" s="37">
        <f t="shared" si="30"/>
        <v>0</v>
      </c>
      <c r="AS70" s="32" t="str">
        <f t="shared" si="31"/>
        <v/>
      </c>
      <c r="AT70" s="32"/>
      <c r="AU70" s="8"/>
      <c r="AV70" s="8"/>
      <c r="AW70" s="20">
        <f t="shared" si="107"/>
        <v>64</v>
      </c>
      <c r="AX70" s="22">
        <f t="shared" si="103"/>
        <v>625</v>
      </c>
      <c r="AY70" s="8"/>
      <c r="AZ70" s="8"/>
      <c r="BA70" s="22">
        <f t="shared" si="108"/>
        <v>625</v>
      </c>
      <c r="BB70" s="32" t="str">
        <f t="shared" si="33"/>
        <v>NA</v>
      </c>
      <c r="BC70" s="33" t="str" cm="1">
        <f t="array" ref="BC70">IFERROR(_xlfn.XLOOKUP($B$4&amp;$B$11&amp;BB70,$A$69:$A$91&amp;$B$69:$B$91&amp;$C$69:$C$91,$D$69:$D$91),"")</f>
        <v/>
      </c>
      <c r="BD70" s="37" t="str">
        <f t="shared" si="69"/>
        <v/>
      </c>
      <c r="BE70" s="37">
        <f t="shared" si="34"/>
        <v>0</v>
      </c>
      <c r="BF70" s="37">
        <f t="shared" si="35"/>
        <v>0</v>
      </c>
      <c r="BG70" s="32" t="str">
        <f t="shared" si="36"/>
        <v/>
      </c>
      <c r="BK70" s="20">
        <f t="shared" si="85"/>
        <v>64</v>
      </c>
      <c r="BL70" s="22">
        <f t="shared" si="104"/>
        <v>625</v>
      </c>
      <c r="BO70" s="22">
        <f t="shared" si="86"/>
        <v>625</v>
      </c>
      <c r="BP70" s="32" t="str">
        <f t="shared" si="38"/>
        <v>NA</v>
      </c>
      <c r="BQ70" s="33" t="str" cm="1">
        <f t="array" ref="BQ70">IFERROR(_xlfn.XLOOKUP($B$4&amp;$B$11&amp;BP70,$A$69:$A$91&amp;$B$69:$B$91&amp;$C$69:$C$91,$D$69:$D$91),"")</f>
        <v/>
      </c>
      <c r="BR70" s="37" t="str">
        <f t="shared" si="70"/>
        <v/>
      </c>
      <c r="BS70" s="37">
        <f t="shared" si="39"/>
        <v>0</v>
      </c>
      <c r="BT70" s="37">
        <f t="shared" si="40"/>
        <v>0</v>
      </c>
      <c r="BU70" s="32" t="str">
        <f t="shared" si="41"/>
        <v/>
      </c>
      <c r="BV70" s="32"/>
      <c r="BY70" s="6">
        <f t="shared" si="87"/>
        <v>64</v>
      </c>
      <c r="BZ70" s="9">
        <f t="shared" si="42"/>
        <v>500</v>
      </c>
      <c r="CA70" s="6">
        <f t="shared" si="43"/>
        <v>0</v>
      </c>
      <c r="CC70" s="8">
        <f t="shared" si="88"/>
        <v>500</v>
      </c>
      <c r="CD70" s="42" t="str">
        <f t="shared" si="44"/>
        <v>NA</v>
      </c>
      <c r="CE70" s="43" t="str" cm="1">
        <f t="array" ref="CE70">IFERROR(_xlfn.XLOOKUP($B$4&amp;$B$11&amp;CD70,$A$69:$A$91&amp;$B$69:$B$91&amp;$C$69:$C$91,$D$69:$D$91),"")</f>
        <v/>
      </c>
      <c r="CF70" s="42" t="str">
        <f t="shared" si="89"/>
        <v/>
      </c>
      <c r="CG70" s="44" t="str">
        <f t="shared" si="45"/>
        <v/>
      </c>
      <c r="CH70" s="44">
        <f t="shared" si="46"/>
        <v>0</v>
      </c>
      <c r="CI70" s="42" t="str">
        <f t="shared" si="47"/>
        <v/>
      </c>
      <c r="CJ70" s="42"/>
      <c r="CM70" s="6">
        <f t="shared" si="90"/>
        <v>64</v>
      </c>
      <c r="CN70" s="9">
        <f t="shared" si="48"/>
        <v>500</v>
      </c>
      <c r="CQ70" s="8">
        <f t="shared" si="91"/>
        <v>500</v>
      </c>
      <c r="CR70" s="42" t="str">
        <f t="shared" si="49"/>
        <v>NA</v>
      </c>
      <c r="CS70" s="43" t="str" cm="1">
        <f t="array" ref="CS70">IFERROR(_xlfn.XLOOKUP($B$4&amp;$B$11&amp;CR70,$A$69:$A$91&amp;$B$69:$B$91&amp;$C$69:$C$91,$D$69:$D$91),"")</f>
        <v/>
      </c>
      <c r="CT70" s="42" t="str">
        <f t="shared" si="92"/>
        <v/>
      </c>
      <c r="CU70" s="44" t="str">
        <f t="shared" si="50"/>
        <v/>
      </c>
      <c r="CV70" s="44">
        <f t="shared" si="51"/>
        <v>0</v>
      </c>
      <c r="CW70" s="42" t="str">
        <f t="shared" si="52"/>
        <v/>
      </c>
      <c r="DA70" s="6">
        <f t="shared" si="93"/>
        <v>64</v>
      </c>
      <c r="DB70" s="4">
        <f t="shared" si="105"/>
        <v>625</v>
      </c>
      <c r="DC70" s="6">
        <f t="shared" si="54"/>
        <v>0</v>
      </c>
      <c r="DE70" s="24">
        <f t="shared" si="94"/>
        <v>625</v>
      </c>
      <c r="DF70" s="42" t="str">
        <f t="shared" si="55"/>
        <v>NA</v>
      </c>
      <c r="DG70" s="43" t="str" cm="1">
        <f t="array" ref="DG70">IFERROR(_xlfn.XLOOKUP($B$4&amp;$B$11&amp;DF70,$A$69:$A$91&amp;$B$69:$B$91&amp;$C$69:$C$91,$D$69:$D$91),"")</f>
        <v/>
      </c>
      <c r="DH70" s="44" t="str">
        <f t="shared" si="71"/>
        <v/>
      </c>
      <c r="DI70" s="44">
        <f t="shared" si="56"/>
        <v>0</v>
      </c>
      <c r="DJ70" s="44">
        <f t="shared" si="57"/>
        <v>0</v>
      </c>
      <c r="DK70" s="42" t="str">
        <f t="shared" si="58"/>
        <v/>
      </c>
      <c r="DL70" s="42"/>
      <c r="DO70" s="6">
        <f t="shared" si="95"/>
        <v>64</v>
      </c>
      <c r="DP70" s="3">
        <f t="shared" si="106"/>
        <v>625</v>
      </c>
      <c r="DS70" s="24">
        <f t="shared" si="96"/>
        <v>625</v>
      </c>
      <c r="DT70" s="42" t="str">
        <f t="shared" si="60"/>
        <v>NA</v>
      </c>
      <c r="DU70" s="43" t="str" cm="1">
        <f t="array" ref="DU70">IFERROR(_xlfn.XLOOKUP($B$4&amp;$B$11&amp;DT70,$A$69:$A$91&amp;$B$69:$B$91&amp;$C$69:$C$91,$D$69:$D$91),"")</f>
        <v/>
      </c>
      <c r="DV70" s="44" t="str">
        <f t="shared" si="72"/>
        <v/>
      </c>
      <c r="DW70" s="44">
        <f t="shared" si="61"/>
        <v>0</v>
      </c>
      <c r="DX70" s="44">
        <f t="shared" si="62"/>
        <v>0</v>
      </c>
      <c r="DY70" s="42" t="str">
        <f t="shared" si="63"/>
        <v/>
      </c>
      <c r="DZ70" s="42"/>
      <c r="EC70" s="6">
        <f t="shared" si="97"/>
        <v>64</v>
      </c>
      <c r="ED70" s="47">
        <f t="shared" si="75"/>
        <v>531.91489361702122</v>
      </c>
      <c r="EE70" s="6">
        <f t="shared" si="74"/>
        <v>0</v>
      </c>
      <c r="EG70" s="8">
        <f t="shared" si="98"/>
        <v>531.91489361702122</v>
      </c>
      <c r="EH70" s="45" t="s">
        <v>62</v>
      </c>
      <c r="EI70" s="110">
        <f t="shared" si="76"/>
        <v>0</v>
      </c>
      <c r="EJ70" s="109">
        <f t="shared" si="73"/>
        <v>0</v>
      </c>
      <c r="EK70" s="109">
        <f t="shared" si="66"/>
        <v>0</v>
      </c>
      <c r="EL70" s="44">
        <f t="shared" si="67"/>
        <v>0</v>
      </c>
      <c r="EM70" s="42" t="str">
        <f t="shared" si="68"/>
        <v/>
      </c>
    </row>
    <row r="71" spans="1:143" hidden="1" x14ac:dyDescent="0.25">
      <c r="A71" s="1" t="s">
        <v>48</v>
      </c>
      <c r="B71" s="1" t="s">
        <v>33</v>
      </c>
      <c r="C71" s="15" t="s">
        <v>63</v>
      </c>
      <c r="D71" s="150">
        <f>B6</f>
        <v>0</v>
      </c>
      <c r="U71" s="6">
        <f t="shared" si="77"/>
        <v>65</v>
      </c>
      <c r="V71" s="9">
        <f t="shared" si="22"/>
        <v>500</v>
      </c>
      <c r="Y71" s="8">
        <f t="shared" ref="Y71:Y134" si="109">V71+W71+X71</f>
        <v>500</v>
      </c>
      <c r="Z71" s="30" t="str">
        <f t="shared" si="23"/>
        <v>NA</v>
      </c>
      <c r="AA71" s="28" t="str" cm="1">
        <f t="array" ref="AA71">IFERROR(_xlfn.XLOOKUP($B$4&amp;$B$11&amp;Z71,$A$69:$A$91&amp;$B$69:$B$91&amp;$C$69:$C$91,$D$69:$D$91),"")</f>
        <v/>
      </c>
      <c r="AB71" s="30" t="str">
        <f t="shared" si="79"/>
        <v/>
      </c>
      <c r="AC71" s="29" t="str">
        <f t="shared" si="24"/>
        <v/>
      </c>
      <c r="AD71" s="29">
        <f t="shared" si="25"/>
        <v>0</v>
      </c>
      <c r="AE71" s="30" t="str">
        <f t="shared" si="26"/>
        <v/>
      </c>
      <c r="AI71" s="6">
        <f t="shared" si="80"/>
        <v>65</v>
      </c>
      <c r="AJ71" s="9">
        <f t="shared" si="27"/>
        <v>500</v>
      </c>
      <c r="AM71" s="8">
        <f t="shared" ref="AM71:AM134" si="110">AJ71+AK71+AL71</f>
        <v>500</v>
      </c>
      <c r="AN71" s="32" t="str">
        <f t="shared" si="28"/>
        <v>NA</v>
      </c>
      <c r="AO71" s="33" t="str" cm="1">
        <f t="array" ref="AO71">IFERROR(_xlfn.XLOOKUP($B$4&amp;$B$11&amp;AN71,$A$69:$A$91&amp;$B$69:$B$91&amp;$C$69:$C$91,$D$69:$D$91),"")</f>
        <v/>
      </c>
      <c r="AP71" s="32" t="str">
        <f t="shared" si="82"/>
        <v/>
      </c>
      <c r="AQ71" s="37" t="str">
        <f t="shared" si="29"/>
        <v/>
      </c>
      <c r="AR71" s="37">
        <f t="shared" si="30"/>
        <v>0</v>
      </c>
      <c r="AS71" s="32" t="str">
        <f t="shared" si="31"/>
        <v/>
      </c>
      <c r="AT71" s="32"/>
      <c r="AU71" s="8"/>
      <c r="AV71" s="8"/>
      <c r="AW71" s="20">
        <f t="shared" si="107"/>
        <v>65</v>
      </c>
      <c r="AX71" s="22">
        <f t="shared" si="103"/>
        <v>625</v>
      </c>
      <c r="AY71" s="8"/>
      <c r="AZ71" s="8"/>
      <c r="BA71" s="22">
        <f t="shared" si="108"/>
        <v>625</v>
      </c>
      <c r="BB71" s="32" t="str">
        <f t="shared" si="33"/>
        <v>NA</v>
      </c>
      <c r="BC71" s="33" t="str" cm="1">
        <f t="array" ref="BC71">IFERROR(_xlfn.XLOOKUP($B$4&amp;$B$11&amp;BB71,$A$69:$A$91&amp;$B$69:$B$91&amp;$C$69:$C$91,$D$69:$D$91),"")</f>
        <v/>
      </c>
      <c r="BD71" s="37" t="str">
        <f t="shared" si="69"/>
        <v/>
      </c>
      <c r="BE71" s="37">
        <f t="shared" si="34"/>
        <v>0</v>
      </c>
      <c r="BF71" s="37">
        <f t="shared" si="35"/>
        <v>0</v>
      </c>
      <c r="BG71" s="32" t="str">
        <f t="shared" si="36"/>
        <v/>
      </c>
      <c r="BK71" s="20">
        <f t="shared" si="85"/>
        <v>65</v>
      </c>
      <c r="BL71" s="22">
        <f t="shared" si="104"/>
        <v>625</v>
      </c>
      <c r="BO71" s="22">
        <f t="shared" ref="BO71:BO134" si="111">BL71+BM71+BN71</f>
        <v>625</v>
      </c>
      <c r="BP71" s="32" t="str">
        <f t="shared" si="38"/>
        <v>NA</v>
      </c>
      <c r="BQ71" s="33" t="str" cm="1">
        <f t="array" ref="BQ71">IFERROR(_xlfn.XLOOKUP($B$4&amp;$B$11&amp;BP71,$A$69:$A$91&amp;$B$69:$B$91&amp;$C$69:$C$91,$D$69:$D$91),"")</f>
        <v/>
      </c>
      <c r="BR71" s="37" t="str">
        <f t="shared" si="70"/>
        <v/>
      </c>
      <c r="BS71" s="37">
        <f t="shared" si="39"/>
        <v>0</v>
      </c>
      <c r="BT71" s="37">
        <f t="shared" si="40"/>
        <v>0</v>
      </c>
      <c r="BU71" s="32" t="str">
        <f t="shared" si="41"/>
        <v/>
      </c>
      <c r="BV71" s="32"/>
      <c r="BY71" s="6">
        <f t="shared" si="87"/>
        <v>65</v>
      </c>
      <c r="BZ71" s="9">
        <f t="shared" si="42"/>
        <v>500</v>
      </c>
      <c r="CA71" s="6">
        <f t="shared" si="43"/>
        <v>0</v>
      </c>
      <c r="CC71" s="8">
        <f t="shared" ref="CC71:CC134" si="112">BZ71+CA71+CB71</f>
        <v>500</v>
      </c>
      <c r="CD71" s="42" t="str">
        <f t="shared" si="44"/>
        <v>NA</v>
      </c>
      <c r="CE71" s="43" t="str" cm="1">
        <f t="array" ref="CE71">IFERROR(_xlfn.XLOOKUP($B$4&amp;$B$11&amp;CD71,$A$69:$A$91&amp;$B$69:$B$91&amp;$C$69:$C$91,$D$69:$D$91),"")</f>
        <v/>
      </c>
      <c r="CF71" s="42" t="str">
        <f t="shared" si="89"/>
        <v/>
      </c>
      <c r="CG71" s="44" t="str">
        <f t="shared" si="45"/>
        <v/>
      </c>
      <c r="CH71" s="44">
        <f t="shared" si="46"/>
        <v>0</v>
      </c>
      <c r="CI71" s="42" t="str">
        <f t="shared" si="47"/>
        <v/>
      </c>
      <c r="CJ71" s="42"/>
      <c r="CM71" s="6">
        <f t="shared" si="90"/>
        <v>65</v>
      </c>
      <c r="CN71" s="9">
        <f t="shared" si="48"/>
        <v>500</v>
      </c>
      <c r="CQ71" s="8">
        <f t="shared" ref="CQ71:CQ134" si="113">CN71+CO71+CP71</f>
        <v>500</v>
      </c>
      <c r="CR71" s="42" t="str">
        <f t="shared" si="49"/>
        <v>NA</v>
      </c>
      <c r="CS71" s="43" t="str" cm="1">
        <f t="array" ref="CS71">IFERROR(_xlfn.XLOOKUP($B$4&amp;$B$11&amp;CR71,$A$69:$A$91&amp;$B$69:$B$91&amp;$C$69:$C$91,$D$69:$D$91),"")</f>
        <v/>
      </c>
      <c r="CT71" s="42" t="str">
        <f t="shared" si="92"/>
        <v/>
      </c>
      <c r="CU71" s="44" t="str">
        <f t="shared" si="50"/>
        <v/>
      </c>
      <c r="CV71" s="44">
        <f t="shared" si="51"/>
        <v>0</v>
      </c>
      <c r="CW71" s="42" t="str">
        <f t="shared" si="52"/>
        <v/>
      </c>
      <c r="DA71" s="6">
        <f t="shared" si="93"/>
        <v>65</v>
      </c>
      <c r="DB71" s="4">
        <f t="shared" si="105"/>
        <v>625</v>
      </c>
      <c r="DC71" s="6">
        <f t="shared" si="54"/>
        <v>0</v>
      </c>
      <c r="DE71" s="24">
        <f t="shared" ref="DE71:DE134" si="114">DB71+DC71+DD71</f>
        <v>625</v>
      </c>
      <c r="DF71" s="42" t="str">
        <f t="shared" si="55"/>
        <v>NA</v>
      </c>
      <c r="DG71" s="43" t="str" cm="1">
        <f t="array" ref="DG71">IFERROR(_xlfn.XLOOKUP($B$4&amp;$B$11&amp;DF71,$A$69:$A$91&amp;$B$69:$B$91&amp;$C$69:$C$91,$D$69:$D$91),"")</f>
        <v/>
      </c>
      <c r="DH71" s="44" t="str">
        <f t="shared" si="71"/>
        <v/>
      </c>
      <c r="DI71" s="44">
        <f t="shared" si="56"/>
        <v>0</v>
      </c>
      <c r="DJ71" s="44">
        <f t="shared" si="57"/>
        <v>0</v>
      </c>
      <c r="DK71" s="42" t="str">
        <f t="shared" si="58"/>
        <v/>
      </c>
      <c r="DL71" s="42"/>
      <c r="DO71" s="6">
        <f t="shared" si="95"/>
        <v>65</v>
      </c>
      <c r="DP71" s="3">
        <f t="shared" si="106"/>
        <v>625</v>
      </c>
      <c r="DS71" s="24">
        <f t="shared" si="96"/>
        <v>625</v>
      </c>
      <c r="DT71" s="42" t="str">
        <f t="shared" si="60"/>
        <v>NA</v>
      </c>
      <c r="DU71" s="43" t="str" cm="1">
        <f t="array" ref="DU71">IFERROR(_xlfn.XLOOKUP($B$4&amp;$B$11&amp;DT71,$A$69:$A$91&amp;$B$69:$B$91&amp;$C$69:$C$91,$D$69:$D$91),"")</f>
        <v/>
      </c>
      <c r="DV71" s="44" t="str">
        <f t="shared" si="72"/>
        <v/>
      </c>
      <c r="DW71" s="44">
        <f t="shared" si="61"/>
        <v>0</v>
      </c>
      <c r="DX71" s="44">
        <f t="shared" si="62"/>
        <v>0</v>
      </c>
      <c r="DY71" s="42" t="str">
        <f t="shared" si="63"/>
        <v/>
      </c>
      <c r="DZ71" s="42"/>
      <c r="EC71" s="6">
        <f t="shared" si="97"/>
        <v>65</v>
      </c>
      <c r="ED71" s="47">
        <f t="shared" si="75"/>
        <v>531.91489361702122</v>
      </c>
      <c r="EE71" s="6">
        <f t="shared" si="74"/>
        <v>0</v>
      </c>
      <c r="EG71" s="8">
        <f t="shared" ref="EG71:EG134" si="115">ED71+EE71+EF71</f>
        <v>531.91489361702122</v>
      </c>
      <c r="EH71" s="45" t="s">
        <v>62</v>
      </c>
      <c r="EI71" s="110">
        <f t="shared" si="76"/>
        <v>0</v>
      </c>
      <c r="EJ71" s="109">
        <f t="shared" si="73"/>
        <v>0</v>
      </c>
      <c r="EK71" s="109">
        <f t="shared" si="66"/>
        <v>0</v>
      </c>
      <c r="EL71" s="44">
        <f t="shared" si="67"/>
        <v>0</v>
      </c>
      <c r="EM71" s="42" t="str">
        <f t="shared" si="68"/>
        <v/>
      </c>
    </row>
    <row r="72" spans="1:143" hidden="1" x14ac:dyDescent="0.25">
      <c r="A72" s="1" t="s">
        <v>49</v>
      </c>
      <c r="B72" s="1" t="s">
        <v>32</v>
      </c>
      <c r="C72" s="15" t="s">
        <v>63</v>
      </c>
      <c r="D72" s="150">
        <f>B6</f>
        <v>0</v>
      </c>
      <c r="U72" s="6">
        <f t="shared" si="77"/>
        <v>66</v>
      </c>
      <c r="V72" s="9">
        <f t="shared" si="22"/>
        <v>500</v>
      </c>
      <c r="Y72" s="8">
        <f t="shared" si="109"/>
        <v>500</v>
      </c>
      <c r="Z72" s="30" t="str">
        <f t="shared" si="23"/>
        <v>NA</v>
      </c>
      <c r="AA72" s="28" t="str" cm="1">
        <f t="array" ref="AA72">IFERROR(_xlfn.XLOOKUP($B$4&amp;$B$11&amp;Z72,$A$69:$A$91&amp;$B$69:$B$91&amp;$C$69:$C$91,$D$69:$D$91),"")</f>
        <v/>
      </c>
      <c r="AB72" s="30" t="str">
        <f t="shared" ref="AB72:AB135" si="116">IFERROR(AB71-(AC72-AA72*AB71/12),"")</f>
        <v/>
      </c>
      <c r="AC72" s="29" t="str">
        <f t="shared" si="24"/>
        <v/>
      </c>
      <c r="AD72" s="29">
        <f t="shared" si="25"/>
        <v>0</v>
      </c>
      <c r="AE72" s="30" t="str">
        <f t="shared" si="26"/>
        <v/>
      </c>
      <c r="AI72" s="6">
        <f t="shared" si="80"/>
        <v>66</v>
      </c>
      <c r="AJ72" s="9">
        <f t="shared" si="27"/>
        <v>500</v>
      </c>
      <c r="AM72" s="8">
        <f t="shared" si="110"/>
        <v>500</v>
      </c>
      <c r="AN72" s="32" t="str">
        <f t="shared" si="28"/>
        <v>NA</v>
      </c>
      <c r="AO72" s="33" t="str" cm="1">
        <f t="array" ref="AO72">IFERROR(_xlfn.XLOOKUP($B$4&amp;$B$11&amp;AN72,$A$69:$A$91&amp;$B$69:$B$91&amp;$C$69:$C$91,$D$69:$D$91),"")</f>
        <v/>
      </c>
      <c r="AP72" s="32" t="str">
        <f t="shared" ref="AP72:AP135" si="117">IFERROR(AP71-(AQ72-AO72*AP71/12),"")</f>
        <v/>
      </c>
      <c r="AQ72" s="37" t="str">
        <f t="shared" si="29"/>
        <v/>
      </c>
      <c r="AR72" s="37">
        <f t="shared" si="30"/>
        <v>0</v>
      </c>
      <c r="AS72" s="32" t="str">
        <f t="shared" si="31"/>
        <v/>
      </c>
      <c r="AT72" s="32"/>
      <c r="AU72" s="8"/>
      <c r="AV72" s="8"/>
      <c r="AW72" s="20">
        <f t="shared" si="107"/>
        <v>66</v>
      </c>
      <c r="AX72" s="22">
        <f t="shared" si="103"/>
        <v>625</v>
      </c>
      <c r="AY72" s="8"/>
      <c r="AZ72" s="8"/>
      <c r="BA72" s="22">
        <f t="shared" si="108"/>
        <v>625</v>
      </c>
      <c r="BB72" s="32" t="str">
        <f t="shared" si="33"/>
        <v>NA</v>
      </c>
      <c r="BC72" s="33" t="str" cm="1">
        <f t="array" ref="BC72">IFERROR(_xlfn.XLOOKUP($B$4&amp;$B$11&amp;BB72,$A$69:$A$91&amp;$B$69:$B$91&amp;$C$69:$C$91,$D$69:$D$91),"")</f>
        <v/>
      </c>
      <c r="BD72" s="37" t="str">
        <f t="shared" si="69"/>
        <v/>
      </c>
      <c r="BE72" s="37">
        <f t="shared" si="34"/>
        <v>0</v>
      </c>
      <c r="BF72" s="37">
        <f t="shared" si="35"/>
        <v>0</v>
      </c>
      <c r="BG72" s="32" t="str">
        <f t="shared" si="36"/>
        <v/>
      </c>
      <c r="BK72" s="20">
        <f t="shared" ref="BK72:BK135" si="118">BK71+1</f>
        <v>66</v>
      </c>
      <c r="BL72" s="22">
        <f t="shared" si="104"/>
        <v>625</v>
      </c>
      <c r="BO72" s="22">
        <f t="shared" si="111"/>
        <v>625</v>
      </c>
      <c r="BP72" s="32" t="str">
        <f t="shared" si="38"/>
        <v>NA</v>
      </c>
      <c r="BQ72" s="33" t="str" cm="1">
        <f t="array" ref="BQ72">IFERROR(_xlfn.XLOOKUP($B$4&amp;$B$11&amp;BP72,$A$69:$A$91&amp;$B$69:$B$91&amp;$C$69:$C$91,$D$69:$D$91),"")</f>
        <v/>
      </c>
      <c r="BR72" s="37" t="str">
        <f t="shared" si="70"/>
        <v/>
      </c>
      <c r="BS72" s="37">
        <f t="shared" si="39"/>
        <v>0</v>
      </c>
      <c r="BT72" s="37">
        <f t="shared" si="40"/>
        <v>0</v>
      </c>
      <c r="BU72" s="32" t="str">
        <f t="shared" si="41"/>
        <v/>
      </c>
      <c r="BV72" s="32"/>
      <c r="BY72" s="6">
        <f t="shared" si="87"/>
        <v>66</v>
      </c>
      <c r="BZ72" s="9">
        <f t="shared" si="42"/>
        <v>500</v>
      </c>
      <c r="CA72" s="6">
        <f t="shared" si="43"/>
        <v>0</v>
      </c>
      <c r="CC72" s="8">
        <f t="shared" si="112"/>
        <v>500</v>
      </c>
      <c r="CD72" s="42" t="str">
        <f t="shared" si="44"/>
        <v>NA</v>
      </c>
      <c r="CE72" s="43" t="str" cm="1">
        <f t="array" ref="CE72">IFERROR(_xlfn.XLOOKUP($B$4&amp;$B$11&amp;CD72,$A$69:$A$91&amp;$B$69:$B$91&amp;$C$69:$C$91,$D$69:$D$91),"")</f>
        <v/>
      </c>
      <c r="CF72" s="42" t="str">
        <f t="shared" ref="CF72:CF135" si="119">IFERROR(CF71-(CG72-CE72*CF71/12),"")</f>
        <v/>
      </c>
      <c r="CG72" s="44" t="str">
        <f t="shared" si="45"/>
        <v/>
      </c>
      <c r="CH72" s="44">
        <f t="shared" si="46"/>
        <v>0</v>
      </c>
      <c r="CI72" s="42" t="str">
        <f t="shared" si="47"/>
        <v/>
      </c>
      <c r="CJ72" s="42"/>
      <c r="CM72" s="6">
        <f t="shared" si="90"/>
        <v>66</v>
      </c>
      <c r="CN72" s="9">
        <f t="shared" si="48"/>
        <v>500</v>
      </c>
      <c r="CQ72" s="8">
        <f t="shared" si="113"/>
        <v>500</v>
      </c>
      <c r="CR72" s="42" t="str">
        <f t="shared" si="49"/>
        <v>NA</v>
      </c>
      <c r="CS72" s="43" t="str" cm="1">
        <f t="array" ref="CS72">IFERROR(_xlfn.XLOOKUP($B$4&amp;$B$11&amp;CR72,$A$69:$A$91&amp;$B$69:$B$91&amp;$C$69:$C$91,$D$69:$D$91),"")</f>
        <v/>
      </c>
      <c r="CT72" s="42" t="str">
        <f t="shared" ref="CT72:CT135" si="120">IFERROR(CT71-(CU72-CS72*CT71/12),"")</f>
        <v/>
      </c>
      <c r="CU72" s="44" t="str">
        <f t="shared" si="50"/>
        <v/>
      </c>
      <c r="CV72" s="44">
        <f t="shared" si="51"/>
        <v>0</v>
      </c>
      <c r="CW72" s="42" t="str">
        <f t="shared" si="52"/>
        <v/>
      </c>
      <c r="DA72" s="6">
        <f t="shared" si="93"/>
        <v>66</v>
      </c>
      <c r="DB72" s="4">
        <f t="shared" si="105"/>
        <v>625</v>
      </c>
      <c r="DC72" s="6">
        <f t="shared" si="54"/>
        <v>0</v>
      </c>
      <c r="DE72" s="24">
        <f t="shared" si="114"/>
        <v>625</v>
      </c>
      <c r="DF72" s="42" t="str">
        <f t="shared" si="55"/>
        <v>NA</v>
      </c>
      <c r="DG72" s="43" t="str" cm="1">
        <f t="array" ref="DG72">IFERROR(_xlfn.XLOOKUP($B$4&amp;$B$11&amp;DF72,$A$69:$A$91&amp;$B$69:$B$91&amp;$C$69:$C$91,$D$69:$D$91),"")</f>
        <v/>
      </c>
      <c r="DH72" s="44" t="str">
        <f t="shared" si="71"/>
        <v/>
      </c>
      <c r="DI72" s="44">
        <f t="shared" si="56"/>
        <v>0</v>
      </c>
      <c r="DJ72" s="44">
        <f t="shared" si="57"/>
        <v>0</v>
      </c>
      <c r="DK72" s="42" t="str">
        <f t="shared" si="58"/>
        <v/>
      </c>
      <c r="DL72" s="42"/>
      <c r="DO72" s="6">
        <f t="shared" si="95"/>
        <v>66</v>
      </c>
      <c r="DP72" s="3">
        <f t="shared" si="106"/>
        <v>625</v>
      </c>
      <c r="DS72" s="24">
        <f t="shared" ref="DS72:DS135" si="121">DP72+DQ72+DR72</f>
        <v>625</v>
      </c>
      <c r="DT72" s="42" t="str">
        <f t="shared" si="60"/>
        <v>NA</v>
      </c>
      <c r="DU72" s="43" t="str" cm="1">
        <f t="array" ref="DU72">IFERROR(_xlfn.XLOOKUP($B$4&amp;$B$11&amp;DT72,$A$69:$A$91&amp;$B$69:$B$91&amp;$C$69:$C$91,$D$69:$D$91),"")</f>
        <v/>
      </c>
      <c r="DV72" s="44" t="str">
        <f t="shared" si="72"/>
        <v/>
      </c>
      <c r="DW72" s="44">
        <f t="shared" si="61"/>
        <v>0</v>
      </c>
      <c r="DX72" s="44">
        <f t="shared" si="62"/>
        <v>0</v>
      </c>
      <c r="DY72" s="42" t="str">
        <f t="shared" si="63"/>
        <v/>
      </c>
      <c r="DZ72" s="42"/>
      <c r="EC72" s="6">
        <f t="shared" si="97"/>
        <v>66</v>
      </c>
      <c r="ED72" s="47">
        <f t="shared" si="75"/>
        <v>531.91489361702122</v>
      </c>
      <c r="EE72" s="6">
        <f t="shared" si="74"/>
        <v>0</v>
      </c>
      <c r="EG72" s="8">
        <f t="shared" si="115"/>
        <v>531.91489361702122</v>
      </c>
      <c r="EH72" s="45" t="s">
        <v>62</v>
      </c>
      <c r="EI72" s="110">
        <f t="shared" si="76"/>
        <v>0</v>
      </c>
      <c r="EJ72" s="109">
        <f t="shared" si="73"/>
        <v>0</v>
      </c>
      <c r="EK72" s="109">
        <f t="shared" si="66"/>
        <v>0</v>
      </c>
      <c r="EL72" s="44">
        <f t="shared" si="67"/>
        <v>0</v>
      </c>
      <c r="EM72" s="42" t="str">
        <f t="shared" si="68"/>
        <v/>
      </c>
    </row>
    <row r="73" spans="1:143" hidden="1" x14ac:dyDescent="0.25">
      <c r="A73" s="1" t="s">
        <v>49</v>
      </c>
      <c r="B73" s="1" t="s">
        <v>32</v>
      </c>
      <c r="C73" s="15" t="s">
        <v>63</v>
      </c>
      <c r="D73" s="150">
        <f>B6</f>
        <v>0</v>
      </c>
      <c r="U73" s="6">
        <f t="shared" ref="U73:U136" si="122">U72+1</f>
        <v>67</v>
      </c>
      <c r="V73" s="9">
        <f t="shared" si="22"/>
        <v>500</v>
      </c>
      <c r="Y73" s="8">
        <f t="shared" si="109"/>
        <v>500</v>
      </c>
      <c r="Z73" s="30" t="str">
        <f t="shared" si="23"/>
        <v>NA</v>
      </c>
      <c r="AA73" s="28" t="str" cm="1">
        <f t="array" ref="AA73">IFERROR(_xlfn.XLOOKUP($B$4&amp;$B$11&amp;Z73,$A$69:$A$91&amp;$B$69:$B$91&amp;$C$69:$C$91,$D$69:$D$91),"")</f>
        <v/>
      </c>
      <c r="AB73" s="30" t="str">
        <f t="shared" si="116"/>
        <v/>
      </c>
      <c r="AC73" s="29" t="str">
        <f t="shared" si="24"/>
        <v/>
      </c>
      <c r="AD73" s="29">
        <f t="shared" si="25"/>
        <v>0</v>
      </c>
      <c r="AE73" s="30" t="str">
        <f t="shared" si="26"/>
        <v/>
      </c>
      <c r="AI73" s="6">
        <f t="shared" ref="AI73:AI136" si="123">AI72+1</f>
        <v>67</v>
      </c>
      <c r="AJ73" s="9">
        <f t="shared" si="27"/>
        <v>500</v>
      </c>
      <c r="AM73" s="8">
        <f t="shared" si="110"/>
        <v>500</v>
      </c>
      <c r="AN73" s="32" t="str">
        <f t="shared" si="28"/>
        <v>NA</v>
      </c>
      <c r="AO73" s="33" t="str" cm="1">
        <f t="array" ref="AO73">IFERROR(_xlfn.XLOOKUP($B$4&amp;$B$11&amp;AN73,$A$69:$A$91&amp;$B$69:$B$91&amp;$C$69:$C$91,$D$69:$D$91),"")</f>
        <v/>
      </c>
      <c r="AP73" s="32" t="str">
        <f t="shared" si="117"/>
        <v/>
      </c>
      <c r="AQ73" s="37" t="str">
        <f t="shared" si="29"/>
        <v/>
      </c>
      <c r="AR73" s="37">
        <f t="shared" si="30"/>
        <v>0</v>
      </c>
      <c r="AS73" s="32" t="str">
        <f t="shared" si="31"/>
        <v/>
      </c>
      <c r="AT73" s="32"/>
      <c r="AU73" s="8"/>
      <c r="AV73" s="8"/>
      <c r="AW73" s="20">
        <f t="shared" si="107"/>
        <v>67</v>
      </c>
      <c r="AX73" s="22">
        <f t="shared" si="103"/>
        <v>625</v>
      </c>
      <c r="AY73" s="8"/>
      <c r="AZ73" s="8"/>
      <c r="BA73" s="22">
        <f t="shared" si="108"/>
        <v>625</v>
      </c>
      <c r="BB73" s="32" t="str">
        <f t="shared" si="33"/>
        <v>NA</v>
      </c>
      <c r="BC73" s="33" t="str" cm="1">
        <f t="array" ref="BC73">IFERROR(_xlfn.XLOOKUP($B$4&amp;$B$11&amp;BB73,$A$69:$A$91&amp;$B$69:$B$91&amp;$C$69:$C$91,$D$69:$D$91),"")</f>
        <v/>
      </c>
      <c r="BD73" s="37" t="str">
        <f t="shared" si="69"/>
        <v/>
      </c>
      <c r="BE73" s="37">
        <f t="shared" si="34"/>
        <v>0</v>
      </c>
      <c r="BF73" s="37">
        <f t="shared" si="35"/>
        <v>0</v>
      </c>
      <c r="BG73" s="32" t="str">
        <f t="shared" si="36"/>
        <v/>
      </c>
      <c r="BK73" s="20">
        <f t="shared" si="118"/>
        <v>67</v>
      </c>
      <c r="BL73" s="22">
        <f t="shared" si="104"/>
        <v>625</v>
      </c>
      <c r="BO73" s="22">
        <f t="shared" si="111"/>
        <v>625</v>
      </c>
      <c r="BP73" s="32" t="str">
        <f t="shared" si="38"/>
        <v>NA</v>
      </c>
      <c r="BQ73" s="33" t="str" cm="1">
        <f t="array" ref="BQ73">IFERROR(_xlfn.XLOOKUP($B$4&amp;$B$11&amp;BP73,$A$69:$A$91&amp;$B$69:$B$91&amp;$C$69:$C$91,$D$69:$D$91),"")</f>
        <v/>
      </c>
      <c r="BR73" s="37" t="str">
        <f t="shared" si="70"/>
        <v/>
      </c>
      <c r="BS73" s="37">
        <f t="shared" si="39"/>
        <v>0</v>
      </c>
      <c r="BT73" s="37">
        <f t="shared" si="40"/>
        <v>0</v>
      </c>
      <c r="BU73" s="32" t="str">
        <f t="shared" si="41"/>
        <v/>
      </c>
      <c r="BV73" s="32"/>
      <c r="BY73" s="6">
        <f t="shared" ref="BY73:BY136" si="124">BY72+1</f>
        <v>67</v>
      </c>
      <c r="BZ73" s="9">
        <f t="shared" si="42"/>
        <v>500</v>
      </c>
      <c r="CA73" s="6">
        <f t="shared" si="43"/>
        <v>0</v>
      </c>
      <c r="CC73" s="8">
        <f t="shared" si="112"/>
        <v>500</v>
      </c>
      <c r="CD73" s="42" t="str">
        <f t="shared" si="44"/>
        <v>NA</v>
      </c>
      <c r="CE73" s="43" t="str" cm="1">
        <f t="array" ref="CE73">IFERROR(_xlfn.XLOOKUP($B$4&amp;$B$11&amp;CD73,$A$69:$A$91&amp;$B$69:$B$91&amp;$C$69:$C$91,$D$69:$D$91),"")</f>
        <v/>
      </c>
      <c r="CF73" s="42" t="str">
        <f t="shared" si="119"/>
        <v/>
      </c>
      <c r="CG73" s="44" t="str">
        <f t="shared" si="45"/>
        <v/>
      </c>
      <c r="CH73" s="44">
        <f t="shared" si="46"/>
        <v>0</v>
      </c>
      <c r="CI73" s="42" t="str">
        <f t="shared" si="47"/>
        <v/>
      </c>
      <c r="CJ73" s="42"/>
      <c r="CM73" s="6">
        <f t="shared" ref="CM73:CM136" si="125">CM72+1</f>
        <v>67</v>
      </c>
      <c r="CN73" s="9">
        <f t="shared" si="48"/>
        <v>500</v>
      </c>
      <c r="CQ73" s="8">
        <f t="shared" si="113"/>
        <v>500</v>
      </c>
      <c r="CR73" s="42" t="str">
        <f t="shared" si="49"/>
        <v>NA</v>
      </c>
      <c r="CS73" s="43" t="str" cm="1">
        <f t="array" ref="CS73">IFERROR(_xlfn.XLOOKUP($B$4&amp;$B$11&amp;CR73,$A$69:$A$91&amp;$B$69:$B$91&amp;$C$69:$C$91,$D$69:$D$91),"")</f>
        <v/>
      </c>
      <c r="CT73" s="42" t="str">
        <f t="shared" si="120"/>
        <v/>
      </c>
      <c r="CU73" s="44" t="str">
        <f t="shared" si="50"/>
        <v/>
      </c>
      <c r="CV73" s="44">
        <f t="shared" si="51"/>
        <v>0</v>
      </c>
      <c r="CW73" s="42" t="str">
        <f t="shared" si="52"/>
        <v/>
      </c>
      <c r="DA73" s="6">
        <f t="shared" ref="DA73:DA136" si="126">DA72+1</f>
        <v>67</v>
      </c>
      <c r="DB73" s="4">
        <f t="shared" si="105"/>
        <v>625</v>
      </c>
      <c r="DC73" s="6">
        <f t="shared" si="54"/>
        <v>0</v>
      </c>
      <c r="DE73" s="24">
        <f t="shared" si="114"/>
        <v>625</v>
      </c>
      <c r="DF73" s="42" t="str">
        <f t="shared" si="55"/>
        <v>NA</v>
      </c>
      <c r="DG73" s="43" t="str" cm="1">
        <f t="array" ref="DG73">IFERROR(_xlfn.XLOOKUP($B$4&amp;$B$11&amp;DF73,$A$69:$A$91&amp;$B$69:$B$91&amp;$C$69:$C$91,$D$69:$D$91),"")</f>
        <v/>
      </c>
      <c r="DH73" s="44" t="str">
        <f t="shared" si="71"/>
        <v/>
      </c>
      <c r="DI73" s="44">
        <f t="shared" si="56"/>
        <v>0</v>
      </c>
      <c r="DJ73" s="44">
        <f t="shared" si="57"/>
        <v>0</v>
      </c>
      <c r="DK73" s="42" t="str">
        <f t="shared" si="58"/>
        <v/>
      </c>
      <c r="DL73" s="42"/>
      <c r="DO73" s="6">
        <f t="shared" ref="DO73:DO136" si="127">DO72+1</f>
        <v>67</v>
      </c>
      <c r="DP73" s="3">
        <f t="shared" si="106"/>
        <v>625</v>
      </c>
      <c r="DS73" s="24">
        <f t="shared" si="121"/>
        <v>625</v>
      </c>
      <c r="DT73" s="42" t="str">
        <f t="shared" si="60"/>
        <v>NA</v>
      </c>
      <c r="DU73" s="43" t="str" cm="1">
        <f t="array" ref="DU73">IFERROR(_xlfn.XLOOKUP($B$4&amp;$B$11&amp;DT73,$A$69:$A$91&amp;$B$69:$B$91&amp;$C$69:$C$91,$D$69:$D$91),"")</f>
        <v/>
      </c>
      <c r="DV73" s="44" t="str">
        <f t="shared" si="72"/>
        <v/>
      </c>
      <c r="DW73" s="44">
        <f t="shared" si="61"/>
        <v>0</v>
      </c>
      <c r="DX73" s="44">
        <f t="shared" si="62"/>
        <v>0</v>
      </c>
      <c r="DY73" s="42" t="str">
        <f t="shared" si="63"/>
        <v/>
      </c>
      <c r="DZ73" s="42"/>
      <c r="EC73" s="6">
        <f t="shared" ref="EC73:EC136" si="128">EC72+1</f>
        <v>67</v>
      </c>
      <c r="ED73" s="47">
        <f t="shared" si="75"/>
        <v>531.91489361702122</v>
      </c>
      <c r="EE73" s="6">
        <f t="shared" si="74"/>
        <v>0</v>
      </c>
      <c r="EG73" s="8">
        <f t="shared" si="115"/>
        <v>531.91489361702122</v>
      </c>
      <c r="EH73" s="45" t="s">
        <v>62</v>
      </c>
      <c r="EI73" s="110">
        <f t="shared" si="76"/>
        <v>0</v>
      </c>
      <c r="EJ73" s="109">
        <f t="shared" si="73"/>
        <v>0</v>
      </c>
      <c r="EK73" s="109">
        <f t="shared" si="66"/>
        <v>0</v>
      </c>
      <c r="EL73" s="44">
        <f t="shared" si="67"/>
        <v>0</v>
      </c>
      <c r="EM73" s="42" t="str">
        <f t="shared" si="68"/>
        <v/>
      </c>
    </row>
    <row r="74" spans="1:143" hidden="1" x14ac:dyDescent="0.25">
      <c r="A74" s="1" t="s">
        <v>49</v>
      </c>
      <c r="B74" s="1" t="s">
        <v>32</v>
      </c>
      <c r="C74" s="15" t="s">
        <v>63</v>
      </c>
      <c r="D74" s="150">
        <f>B6</f>
        <v>0</v>
      </c>
      <c r="U74" s="6">
        <f t="shared" si="122"/>
        <v>68</v>
      </c>
      <c r="V74" s="9">
        <f t="shared" si="22"/>
        <v>500</v>
      </c>
      <c r="Y74" s="8">
        <f t="shared" si="109"/>
        <v>500</v>
      </c>
      <c r="Z74" s="30" t="str">
        <f t="shared" si="23"/>
        <v>NA</v>
      </c>
      <c r="AA74" s="28" t="str" cm="1">
        <f t="array" ref="AA74">IFERROR(_xlfn.XLOOKUP($B$4&amp;$B$11&amp;Z74,$A$69:$A$91&amp;$B$69:$B$91&amp;$C$69:$C$91,$D$69:$D$91),"")</f>
        <v/>
      </c>
      <c r="AB74" s="30" t="str">
        <f t="shared" si="116"/>
        <v/>
      </c>
      <c r="AC74" s="29" t="str">
        <f t="shared" si="24"/>
        <v/>
      </c>
      <c r="AD74" s="29">
        <f t="shared" si="25"/>
        <v>0</v>
      </c>
      <c r="AE74" s="30" t="str">
        <f t="shared" si="26"/>
        <v/>
      </c>
      <c r="AI74" s="6">
        <f t="shared" si="123"/>
        <v>68</v>
      </c>
      <c r="AJ74" s="9">
        <f t="shared" si="27"/>
        <v>500</v>
      </c>
      <c r="AM74" s="8">
        <f t="shared" si="110"/>
        <v>500</v>
      </c>
      <c r="AN74" s="32" t="str">
        <f t="shared" si="28"/>
        <v>NA</v>
      </c>
      <c r="AO74" s="33" t="str" cm="1">
        <f t="array" ref="AO74">IFERROR(_xlfn.XLOOKUP($B$4&amp;$B$11&amp;AN74,$A$69:$A$91&amp;$B$69:$B$91&amp;$C$69:$C$91,$D$69:$D$91),"")</f>
        <v/>
      </c>
      <c r="AP74" s="32" t="str">
        <f t="shared" si="117"/>
        <v/>
      </c>
      <c r="AQ74" s="37" t="str">
        <f t="shared" si="29"/>
        <v/>
      </c>
      <c r="AR74" s="37">
        <f t="shared" si="30"/>
        <v>0</v>
      </c>
      <c r="AS74" s="32" t="str">
        <f t="shared" si="31"/>
        <v/>
      </c>
      <c r="AT74" s="32"/>
      <c r="AU74" s="8"/>
      <c r="AV74" s="8"/>
      <c r="AW74" s="20">
        <f t="shared" si="107"/>
        <v>68</v>
      </c>
      <c r="AX74" s="22">
        <f t="shared" si="103"/>
        <v>625</v>
      </c>
      <c r="AY74" s="8"/>
      <c r="AZ74" s="8"/>
      <c r="BA74" s="22">
        <f t="shared" si="108"/>
        <v>625</v>
      </c>
      <c r="BB74" s="32" t="str">
        <f t="shared" si="33"/>
        <v>NA</v>
      </c>
      <c r="BC74" s="33" t="str" cm="1">
        <f t="array" ref="BC74">IFERROR(_xlfn.XLOOKUP($B$4&amp;$B$11&amp;BB74,$A$69:$A$91&amp;$B$69:$B$91&amp;$C$69:$C$91,$D$69:$D$91),"")</f>
        <v/>
      </c>
      <c r="BD74" s="37" t="str">
        <f t="shared" si="69"/>
        <v/>
      </c>
      <c r="BE74" s="37">
        <f t="shared" si="34"/>
        <v>0</v>
      </c>
      <c r="BF74" s="37">
        <f t="shared" si="35"/>
        <v>0</v>
      </c>
      <c r="BG74" s="32" t="str">
        <f t="shared" si="36"/>
        <v/>
      </c>
      <c r="BK74" s="20">
        <f t="shared" si="118"/>
        <v>68</v>
      </c>
      <c r="BL74" s="22">
        <f t="shared" si="104"/>
        <v>625</v>
      </c>
      <c r="BO74" s="22">
        <f t="shared" si="111"/>
        <v>625</v>
      </c>
      <c r="BP74" s="32" t="str">
        <f t="shared" si="38"/>
        <v>NA</v>
      </c>
      <c r="BQ74" s="33" t="str" cm="1">
        <f t="array" ref="BQ74">IFERROR(_xlfn.XLOOKUP($B$4&amp;$B$11&amp;BP74,$A$69:$A$91&amp;$B$69:$B$91&amp;$C$69:$C$91,$D$69:$D$91),"")</f>
        <v/>
      </c>
      <c r="BR74" s="37" t="str">
        <f t="shared" si="70"/>
        <v/>
      </c>
      <c r="BS74" s="37">
        <f t="shared" si="39"/>
        <v>0</v>
      </c>
      <c r="BT74" s="37">
        <f t="shared" si="40"/>
        <v>0</v>
      </c>
      <c r="BU74" s="32" t="str">
        <f t="shared" si="41"/>
        <v/>
      </c>
      <c r="BV74" s="32"/>
      <c r="BY74" s="6">
        <f t="shared" si="124"/>
        <v>68</v>
      </c>
      <c r="BZ74" s="9">
        <f t="shared" si="42"/>
        <v>500</v>
      </c>
      <c r="CA74" s="6">
        <f t="shared" si="43"/>
        <v>0</v>
      </c>
      <c r="CC74" s="8">
        <f t="shared" si="112"/>
        <v>500</v>
      </c>
      <c r="CD74" s="42" t="str">
        <f t="shared" si="44"/>
        <v>NA</v>
      </c>
      <c r="CE74" s="43" t="str" cm="1">
        <f t="array" ref="CE74">IFERROR(_xlfn.XLOOKUP($B$4&amp;$B$11&amp;CD74,$A$69:$A$91&amp;$B$69:$B$91&amp;$C$69:$C$91,$D$69:$D$91),"")</f>
        <v/>
      </c>
      <c r="CF74" s="42" t="str">
        <f t="shared" si="119"/>
        <v/>
      </c>
      <c r="CG74" s="44" t="str">
        <f t="shared" si="45"/>
        <v/>
      </c>
      <c r="CH74" s="44">
        <f t="shared" si="46"/>
        <v>0</v>
      </c>
      <c r="CI74" s="42" t="str">
        <f t="shared" si="47"/>
        <v/>
      </c>
      <c r="CJ74" s="42"/>
      <c r="CM74" s="6">
        <f t="shared" si="125"/>
        <v>68</v>
      </c>
      <c r="CN74" s="9">
        <f t="shared" si="48"/>
        <v>500</v>
      </c>
      <c r="CQ74" s="8">
        <f t="shared" si="113"/>
        <v>500</v>
      </c>
      <c r="CR74" s="42" t="str">
        <f t="shared" si="49"/>
        <v>NA</v>
      </c>
      <c r="CS74" s="43" t="str" cm="1">
        <f t="array" ref="CS74">IFERROR(_xlfn.XLOOKUP($B$4&amp;$B$11&amp;CR74,$A$69:$A$91&amp;$B$69:$B$91&amp;$C$69:$C$91,$D$69:$D$91),"")</f>
        <v/>
      </c>
      <c r="CT74" s="42" t="str">
        <f t="shared" si="120"/>
        <v/>
      </c>
      <c r="CU74" s="44" t="str">
        <f t="shared" si="50"/>
        <v/>
      </c>
      <c r="CV74" s="44">
        <f t="shared" si="51"/>
        <v>0</v>
      </c>
      <c r="CW74" s="42" t="str">
        <f t="shared" si="52"/>
        <v/>
      </c>
      <c r="DA74" s="6">
        <f t="shared" si="126"/>
        <v>68</v>
      </c>
      <c r="DB74" s="4">
        <f t="shared" si="105"/>
        <v>625</v>
      </c>
      <c r="DC74" s="6">
        <f t="shared" si="54"/>
        <v>0</v>
      </c>
      <c r="DE74" s="24">
        <f t="shared" si="114"/>
        <v>625</v>
      </c>
      <c r="DF74" s="42" t="str">
        <f t="shared" si="55"/>
        <v>NA</v>
      </c>
      <c r="DG74" s="43" t="str" cm="1">
        <f t="array" ref="DG74">IFERROR(_xlfn.XLOOKUP($B$4&amp;$B$11&amp;DF74,$A$69:$A$91&amp;$B$69:$B$91&amp;$C$69:$C$91,$D$69:$D$91),"")</f>
        <v/>
      </c>
      <c r="DH74" s="44" t="str">
        <f t="shared" si="71"/>
        <v/>
      </c>
      <c r="DI74" s="44">
        <f t="shared" si="56"/>
        <v>0</v>
      </c>
      <c r="DJ74" s="44">
        <f t="shared" si="57"/>
        <v>0</v>
      </c>
      <c r="DK74" s="42" t="str">
        <f t="shared" si="58"/>
        <v/>
      </c>
      <c r="DL74" s="42"/>
      <c r="DO74" s="6">
        <f t="shared" si="127"/>
        <v>68</v>
      </c>
      <c r="DP74" s="3">
        <f t="shared" si="106"/>
        <v>625</v>
      </c>
      <c r="DS74" s="24">
        <f t="shared" si="121"/>
        <v>625</v>
      </c>
      <c r="DT74" s="42" t="str">
        <f t="shared" si="60"/>
        <v>NA</v>
      </c>
      <c r="DU74" s="43" t="str" cm="1">
        <f t="array" ref="DU74">IFERROR(_xlfn.XLOOKUP($B$4&amp;$B$11&amp;DT74,$A$69:$A$91&amp;$B$69:$B$91&amp;$C$69:$C$91,$D$69:$D$91),"")</f>
        <v/>
      </c>
      <c r="DV74" s="44" t="str">
        <f t="shared" si="72"/>
        <v/>
      </c>
      <c r="DW74" s="44">
        <f t="shared" si="61"/>
        <v>0</v>
      </c>
      <c r="DX74" s="44">
        <f t="shared" si="62"/>
        <v>0</v>
      </c>
      <c r="DY74" s="42" t="str">
        <f t="shared" si="63"/>
        <v/>
      </c>
      <c r="DZ74" s="42"/>
      <c r="EC74" s="6">
        <f t="shared" si="128"/>
        <v>68</v>
      </c>
      <c r="ED74" s="47">
        <f t="shared" si="75"/>
        <v>531.91489361702122</v>
      </c>
      <c r="EE74" s="6">
        <f t="shared" si="74"/>
        <v>0</v>
      </c>
      <c r="EG74" s="8">
        <f t="shared" si="115"/>
        <v>531.91489361702122</v>
      </c>
      <c r="EH74" s="45" t="s">
        <v>62</v>
      </c>
      <c r="EI74" s="110">
        <f t="shared" si="76"/>
        <v>0</v>
      </c>
      <c r="EJ74" s="109">
        <f t="shared" si="73"/>
        <v>0</v>
      </c>
      <c r="EK74" s="109">
        <f t="shared" si="66"/>
        <v>0</v>
      </c>
      <c r="EL74" s="44">
        <f t="shared" si="67"/>
        <v>0</v>
      </c>
      <c r="EM74" s="42" t="str">
        <f t="shared" si="68"/>
        <v/>
      </c>
    </row>
    <row r="75" spans="1:143" hidden="1" x14ac:dyDescent="0.25">
      <c r="A75" s="1" t="s">
        <v>49</v>
      </c>
      <c r="B75" s="1" t="s">
        <v>32</v>
      </c>
      <c r="C75" s="15" t="s">
        <v>63</v>
      </c>
      <c r="D75" s="150">
        <f>B6</f>
        <v>0</v>
      </c>
      <c r="U75" s="6">
        <f t="shared" si="122"/>
        <v>69</v>
      </c>
      <c r="V75" s="9">
        <f t="shared" si="22"/>
        <v>500</v>
      </c>
      <c r="Y75" s="8">
        <f t="shared" si="109"/>
        <v>500</v>
      </c>
      <c r="Z75" s="30" t="str">
        <f t="shared" si="23"/>
        <v>NA</v>
      </c>
      <c r="AA75" s="28" t="str" cm="1">
        <f t="array" ref="AA75">IFERROR(_xlfn.XLOOKUP($B$4&amp;$B$11&amp;Z75,$A$69:$A$91&amp;$B$69:$B$91&amp;$C$69:$C$91,$D$69:$D$91),"")</f>
        <v/>
      </c>
      <c r="AB75" s="30" t="str">
        <f t="shared" si="116"/>
        <v/>
      </c>
      <c r="AC75" s="29" t="str">
        <f t="shared" si="24"/>
        <v/>
      </c>
      <c r="AD75" s="29">
        <f t="shared" si="25"/>
        <v>0</v>
      </c>
      <c r="AE75" s="30" t="str">
        <f t="shared" si="26"/>
        <v/>
      </c>
      <c r="AI75" s="6">
        <f t="shared" si="123"/>
        <v>69</v>
      </c>
      <c r="AJ75" s="9">
        <f t="shared" si="27"/>
        <v>500</v>
      </c>
      <c r="AM75" s="8">
        <f t="shared" si="110"/>
        <v>500</v>
      </c>
      <c r="AN75" s="32" t="str">
        <f t="shared" si="28"/>
        <v>NA</v>
      </c>
      <c r="AO75" s="33" t="str" cm="1">
        <f t="array" ref="AO75">IFERROR(_xlfn.XLOOKUP($B$4&amp;$B$11&amp;AN75,$A$69:$A$91&amp;$B$69:$B$91&amp;$C$69:$C$91,$D$69:$D$91),"")</f>
        <v/>
      </c>
      <c r="AP75" s="32" t="str">
        <f t="shared" si="117"/>
        <v/>
      </c>
      <c r="AQ75" s="37" t="str">
        <f t="shared" si="29"/>
        <v/>
      </c>
      <c r="AR75" s="37">
        <f t="shared" si="30"/>
        <v>0</v>
      </c>
      <c r="AS75" s="32" t="str">
        <f t="shared" si="31"/>
        <v/>
      </c>
      <c r="AT75" s="32"/>
      <c r="AU75" s="8"/>
      <c r="AV75" s="8"/>
      <c r="AW75" s="20">
        <f t="shared" si="107"/>
        <v>69</v>
      </c>
      <c r="AX75" s="22">
        <f t="shared" si="103"/>
        <v>625</v>
      </c>
      <c r="AY75" s="8"/>
      <c r="AZ75" s="8"/>
      <c r="BA75" s="22">
        <f t="shared" si="108"/>
        <v>625</v>
      </c>
      <c r="BB75" s="32" t="str">
        <f t="shared" si="33"/>
        <v>NA</v>
      </c>
      <c r="BC75" s="33" t="str" cm="1">
        <f t="array" ref="BC75">IFERROR(_xlfn.XLOOKUP($B$4&amp;$B$11&amp;BB75,$A$69:$A$91&amp;$B$69:$B$91&amp;$C$69:$C$91,$D$69:$D$91),"")</f>
        <v/>
      </c>
      <c r="BD75" s="37" t="str">
        <f t="shared" si="69"/>
        <v/>
      </c>
      <c r="BE75" s="37">
        <f t="shared" si="34"/>
        <v>0</v>
      </c>
      <c r="BF75" s="37">
        <f t="shared" si="35"/>
        <v>0</v>
      </c>
      <c r="BG75" s="32" t="str">
        <f t="shared" si="36"/>
        <v/>
      </c>
      <c r="BK75" s="20">
        <f t="shared" si="118"/>
        <v>69</v>
      </c>
      <c r="BL75" s="22">
        <f t="shared" si="104"/>
        <v>625</v>
      </c>
      <c r="BO75" s="22">
        <f t="shared" si="111"/>
        <v>625</v>
      </c>
      <c r="BP75" s="32" t="str">
        <f t="shared" si="38"/>
        <v>NA</v>
      </c>
      <c r="BQ75" s="33" t="str" cm="1">
        <f t="array" ref="BQ75">IFERROR(_xlfn.XLOOKUP($B$4&amp;$B$11&amp;BP75,$A$69:$A$91&amp;$B$69:$B$91&amp;$C$69:$C$91,$D$69:$D$91),"")</f>
        <v/>
      </c>
      <c r="BR75" s="37" t="str">
        <f t="shared" si="70"/>
        <v/>
      </c>
      <c r="BS75" s="37">
        <f t="shared" si="39"/>
        <v>0</v>
      </c>
      <c r="BT75" s="37">
        <f t="shared" si="40"/>
        <v>0</v>
      </c>
      <c r="BU75" s="32" t="str">
        <f t="shared" si="41"/>
        <v/>
      </c>
      <c r="BV75" s="32"/>
      <c r="BY75" s="6">
        <f t="shared" si="124"/>
        <v>69</v>
      </c>
      <c r="BZ75" s="9">
        <f t="shared" si="42"/>
        <v>500</v>
      </c>
      <c r="CA75" s="6">
        <f t="shared" si="43"/>
        <v>0</v>
      </c>
      <c r="CC75" s="8">
        <f t="shared" si="112"/>
        <v>500</v>
      </c>
      <c r="CD75" s="42" t="str">
        <f t="shared" si="44"/>
        <v>NA</v>
      </c>
      <c r="CE75" s="43" t="str" cm="1">
        <f t="array" ref="CE75">IFERROR(_xlfn.XLOOKUP($B$4&amp;$B$11&amp;CD75,$A$69:$A$91&amp;$B$69:$B$91&amp;$C$69:$C$91,$D$69:$D$91),"")</f>
        <v/>
      </c>
      <c r="CF75" s="42" t="str">
        <f t="shared" si="119"/>
        <v/>
      </c>
      <c r="CG75" s="44" t="str">
        <f t="shared" si="45"/>
        <v/>
      </c>
      <c r="CH75" s="44">
        <f t="shared" si="46"/>
        <v>0</v>
      </c>
      <c r="CI75" s="42" t="str">
        <f t="shared" si="47"/>
        <v/>
      </c>
      <c r="CJ75" s="42"/>
      <c r="CM75" s="6">
        <f t="shared" si="125"/>
        <v>69</v>
      </c>
      <c r="CN75" s="9">
        <f t="shared" si="48"/>
        <v>500</v>
      </c>
      <c r="CQ75" s="8">
        <f t="shared" si="113"/>
        <v>500</v>
      </c>
      <c r="CR75" s="42" t="str">
        <f t="shared" si="49"/>
        <v>NA</v>
      </c>
      <c r="CS75" s="43" t="str" cm="1">
        <f t="array" ref="CS75">IFERROR(_xlfn.XLOOKUP($B$4&amp;$B$11&amp;CR75,$A$69:$A$91&amp;$B$69:$B$91&amp;$C$69:$C$91,$D$69:$D$91),"")</f>
        <v/>
      </c>
      <c r="CT75" s="42" t="str">
        <f t="shared" si="120"/>
        <v/>
      </c>
      <c r="CU75" s="44" t="str">
        <f t="shared" si="50"/>
        <v/>
      </c>
      <c r="CV75" s="44">
        <f t="shared" si="51"/>
        <v>0</v>
      </c>
      <c r="CW75" s="42" t="str">
        <f t="shared" si="52"/>
        <v/>
      </c>
      <c r="DA75" s="6">
        <f t="shared" si="126"/>
        <v>69</v>
      </c>
      <c r="DB75" s="4">
        <f t="shared" si="105"/>
        <v>625</v>
      </c>
      <c r="DC75" s="6">
        <f t="shared" si="54"/>
        <v>0</v>
      </c>
      <c r="DE75" s="24">
        <f t="shared" si="114"/>
        <v>625</v>
      </c>
      <c r="DF75" s="42" t="str">
        <f t="shared" si="55"/>
        <v>NA</v>
      </c>
      <c r="DG75" s="43" t="str" cm="1">
        <f t="array" ref="DG75">IFERROR(_xlfn.XLOOKUP($B$4&amp;$B$11&amp;DF75,$A$69:$A$91&amp;$B$69:$B$91&amp;$C$69:$C$91,$D$69:$D$91),"")</f>
        <v/>
      </c>
      <c r="DH75" s="44" t="str">
        <f t="shared" si="71"/>
        <v/>
      </c>
      <c r="DI75" s="44">
        <f t="shared" si="56"/>
        <v>0</v>
      </c>
      <c r="DJ75" s="44">
        <f t="shared" si="57"/>
        <v>0</v>
      </c>
      <c r="DK75" s="42" t="str">
        <f t="shared" si="58"/>
        <v/>
      </c>
      <c r="DL75" s="42"/>
      <c r="DO75" s="6">
        <f t="shared" si="127"/>
        <v>69</v>
      </c>
      <c r="DP75" s="3">
        <f t="shared" si="106"/>
        <v>625</v>
      </c>
      <c r="DS75" s="24">
        <f t="shared" si="121"/>
        <v>625</v>
      </c>
      <c r="DT75" s="42" t="str">
        <f t="shared" si="60"/>
        <v>NA</v>
      </c>
      <c r="DU75" s="43" t="str" cm="1">
        <f t="array" ref="DU75">IFERROR(_xlfn.XLOOKUP($B$4&amp;$B$11&amp;DT75,$A$69:$A$91&amp;$B$69:$B$91&amp;$C$69:$C$91,$D$69:$D$91),"")</f>
        <v/>
      </c>
      <c r="DV75" s="44" t="str">
        <f t="shared" si="72"/>
        <v/>
      </c>
      <c r="DW75" s="44">
        <f t="shared" si="61"/>
        <v>0</v>
      </c>
      <c r="DX75" s="44">
        <f t="shared" si="62"/>
        <v>0</v>
      </c>
      <c r="DY75" s="42" t="str">
        <f t="shared" si="63"/>
        <v/>
      </c>
      <c r="DZ75" s="42"/>
      <c r="EC75" s="6">
        <f t="shared" si="128"/>
        <v>69</v>
      </c>
      <c r="ED75" s="47">
        <f t="shared" si="75"/>
        <v>531.91489361702122</v>
      </c>
      <c r="EE75" s="6">
        <f t="shared" si="74"/>
        <v>0</v>
      </c>
      <c r="EG75" s="8">
        <f t="shared" si="115"/>
        <v>531.91489361702122</v>
      </c>
      <c r="EH75" s="45" t="s">
        <v>62</v>
      </c>
      <c r="EI75" s="110">
        <f t="shared" si="76"/>
        <v>0</v>
      </c>
      <c r="EJ75" s="109">
        <f t="shared" si="73"/>
        <v>0</v>
      </c>
      <c r="EK75" s="109">
        <f t="shared" si="66"/>
        <v>0</v>
      </c>
      <c r="EL75" s="44">
        <f t="shared" si="67"/>
        <v>0</v>
      </c>
      <c r="EM75" s="42" t="str">
        <f t="shared" si="68"/>
        <v/>
      </c>
    </row>
    <row r="76" spans="1:143" hidden="1" x14ac:dyDescent="0.25">
      <c r="A76" s="1" t="s">
        <v>49</v>
      </c>
      <c r="B76" s="1" t="s">
        <v>32</v>
      </c>
      <c r="C76" s="15" t="s">
        <v>63</v>
      </c>
      <c r="D76" s="150">
        <f>B6</f>
        <v>0</v>
      </c>
      <c r="U76" s="6">
        <f t="shared" si="122"/>
        <v>70</v>
      </c>
      <c r="V76" s="9">
        <f t="shared" si="22"/>
        <v>500</v>
      </c>
      <c r="Y76" s="8">
        <f t="shared" si="109"/>
        <v>500</v>
      </c>
      <c r="Z76" s="30" t="str">
        <f t="shared" si="23"/>
        <v>NA</v>
      </c>
      <c r="AA76" s="28" t="str" cm="1">
        <f t="array" ref="AA76">IFERROR(_xlfn.XLOOKUP($B$4&amp;$B$11&amp;Z76,$A$69:$A$91&amp;$B$69:$B$91&amp;$C$69:$C$91,$D$69:$D$91),"")</f>
        <v/>
      </c>
      <c r="AB76" s="30" t="str">
        <f t="shared" si="116"/>
        <v/>
      </c>
      <c r="AC76" s="29" t="str">
        <f t="shared" si="24"/>
        <v/>
      </c>
      <c r="AD76" s="29">
        <f t="shared" si="25"/>
        <v>0</v>
      </c>
      <c r="AE76" s="30" t="str">
        <f t="shared" si="26"/>
        <v/>
      </c>
      <c r="AI76" s="6">
        <f t="shared" si="123"/>
        <v>70</v>
      </c>
      <c r="AJ76" s="9">
        <f t="shared" si="27"/>
        <v>500</v>
      </c>
      <c r="AM76" s="8">
        <f t="shared" si="110"/>
        <v>500</v>
      </c>
      <c r="AN76" s="32" t="str">
        <f t="shared" si="28"/>
        <v>NA</v>
      </c>
      <c r="AO76" s="33" t="str" cm="1">
        <f t="array" ref="AO76">IFERROR(_xlfn.XLOOKUP($B$4&amp;$B$11&amp;AN76,$A$69:$A$91&amp;$B$69:$B$91&amp;$C$69:$C$91,$D$69:$D$91),"")</f>
        <v/>
      </c>
      <c r="AP76" s="32" t="str">
        <f t="shared" si="117"/>
        <v/>
      </c>
      <c r="AQ76" s="37" t="str">
        <f t="shared" si="29"/>
        <v/>
      </c>
      <c r="AR76" s="37">
        <f t="shared" si="30"/>
        <v>0</v>
      </c>
      <c r="AS76" s="32" t="str">
        <f t="shared" si="31"/>
        <v/>
      </c>
      <c r="AT76" s="32"/>
      <c r="AU76" s="8"/>
      <c r="AV76" s="8"/>
      <c r="AW76" s="20">
        <f t="shared" si="107"/>
        <v>70</v>
      </c>
      <c r="AX76" s="22">
        <f t="shared" si="103"/>
        <v>625</v>
      </c>
      <c r="AY76" s="8"/>
      <c r="AZ76" s="8"/>
      <c r="BA76" s="22">
        <f t="shared" si="108"/>
        <v>625</v>
      </c>
      <c r="BB76" s="32" t="str">
        <f t="shared" si="33"/>
        <v>NA</v>
      </c>
      <c r="BC76" s="33" t="str" cm="1">
        <f t="array" ref="BC76">IFERROR(_xlfn.XLOOKUP($B$4&amp;$B$11&amp;BB76,$A$69:$A$91&amp;$B$69:$B$91&amp;$C$69:$C$91,$D$69:$D$91),"")</f>
        <v/>
      </c>
      <c r="BD76" s="37" t="str">
        <f t="shared" si="69"/>
        <v/>
      </c>
      <c r="BE76" s="37">
        <f t="shared" si="34"/>
        <v>0</v>
      </c>
      <c r="BF76" s="37">
        <f t="shared" si="35"/>
        <v>0</v>
      </c>
      <c r="BG76" s="32" t="str">
        <f t="shared" si="36"/>
        <v/>
      </c>
      <c r="BK76" s="20">
        <f t="shared" si="118"/>
        <v>70</v>
      </c>
      <c r="BL76" s="22">
        <f t="shared" si="104"/>
        <v>625</v>
      </c>
      <c r="BO76" s="22">
        <f t="shared" si="111"/>
        <v>625</v>
      </c>
      <c r="BP76" s="32" t="str">
        <f t="shared" si="38"/>
        <v>NA</v>
      </c>
      <c r="BQ76" s="33" t="str" cm="1">
        <f t="array" ref="BQ76">IFERROR(_xlfn.XLOOKUP($B$4&amp;$B$11&amp;BP76,$A$69:$A$91&amp;$B$69:$B$91&amp;$C$69:$C$91,$D$69:$D$91),"")</f>
        <v/>
      </c>
      <c r="BR76" s="37" t="str">
        <f t="shared" si="70"/>
        <v/>
      </c>
      <c r="BS76" s="37">
        <f t="shared" si="39"/>
        <v>0</v>
      </c>
      <c r="BT76" s="37">
        <f t="shared" si="40"/>
        <v>0</v>
      </c>
      <c r="BU76" s="32" t="str">
        <f t="shared" si="41"/>
        <v/>
      </c>
      <c r="BV76" s="32"/>
      <c r="BY76" s="6">
        <f t="shared" si="124"/>
        <v>70</v>
      </c>
      <c r="BZ76" s="9">
        <f t="shared" si="42"/>
        <v>500</v>
      </c>
      <c r="CA76" s="6">
        <f t="shared" si="43"/>
        <v>0</v>
      </c>
      <c r="CC76" s="8">
        <f t="shared" si="112"/>
        <v>500</v>
      </c>
      <c r="CD76" s="42" t="str">
        <f t="shared" si="44"/>
        <v>NA</v>
      </c>
      <c r="CE76" s="43" t="str" cm="1">
        <f t="array" ref="CE76">IFERROR(_xlfn.XLOOKUP($B$4&amp;$B$11&amp;CD76,$A$69:$A$91&amp;$B$69:$B$91&amp;$C$69:$C$91,$D$69:$D$91),"")</f>
        <v/>
      </c>
      <c r="CF76" s="42" t="str">
        <f t="shared" si="119"/>
        <v/>
      </c>
      <c r="CG76" s="44" t="str">
        <f t="shared" si="45"/>
        <v/>
      </c>
      <c r="CH76" s="44">
        <f t="shared" si="46"/>
        <v>0</v>
      </c>
      <c r="CI76" s="42" t="str">
        <f t="shared" si="47"/>
        <v/>
      </c>
      <c r="CJ76" s="42"/>
      <c r="CM76" s="6">
        <f t="shared" si="125"/>
        <v>70</v>
      </c>
      <c r="CN76" s="9">
        <f t="shared" si="48"/>
        <v>500</v>
      </c>
      <c r="CQ76" s="8">
        <f t="shared" si="113"/>
        <v>500</v>
      </c>
      <c r="CR76" s="42" t="str">
        <f t="shared" si="49"/>
        <v>NA</v>
      </c>
      <c r="CS76" s="43" t="str" cm="1">
        <f t="array" ref="CS76">IFERROR(_xlfn.XLOOKUP($B$4&amp;$B$11&amp;CR76,$A$69:$A$91&amp;$B$69:$B$91&amp;$C$69:$C$91,$D$69:$D$91),"")</f>
        <v/>
      </c>
      <c r="CT76" s="42" t="str">
        <f t="shared" si="120"/>
        <v/>
      </c>
      <c r="CU76" s="44" t="str">
        <f t="shared" si="50"/>
        <v/>
      </c>
      <c r="CV76" s="44">
        <f t="shared" si="51"/>
        <v>0</v>
      </c>
      <c r="CW76" s="42" t="str">
        <f t="shared" si="52"/>
        <v/>
      </c>
      <c r="DA76" s="6">
        <f t="shared" si="126"/>
        <v>70</v>
      </c>
      <c r="DB76" s="4">
        <f t="shared" si="105"/>
        <v>625</v>
      </c>
      <c r="DC76" s="6">
        <f t="shared" si="54"/>
        <v>0</v>
      </c>
      <c r="DE76" s="24">
        <f t="shared" si="114"/>
        <v>625</v>
      </c>
      <c r="DF76" s="42" t="str">
        <f t="shared" si="55"/>
        <v>NA</v>
      </c>
      <c r="DG76" s="43" t="str" cm="1">
        <f t="array" ref="DG76">IFERROR(_xlfn.XLOOKUP($B$4&amp;$B$11&amp;DF76,$A$69:$A$91&amp;$B$69:$B$91&amp;$C$69:$C$91,$D$69:$D$91),"")</f>
        <v/>
      </c>
      <c r="DH76" s="44" t="str">
        <f t="shared" si="71"/>
        <v/>
      </c>
      <c r="DI76" s="44">
        <f t="shared" si="56"/>
        <v>0</v>
      </c>
      <c r="DJ76" s="44">
        <f t="shared" si="57"/>
        <v>0</v>
      </c>
      <c r="DK76" s="42" t="str">
        <f t="shared" si="58"/>
        <v/>
      </c>
      <c r="DL76" s="42"/>
      <c r="DO76" s="6">
        <f t="shared" si="127"/>
        <v>70</v>
      </c>
      <c r="DP76" s="3">
        <f t="shared" si="106"/>
        <v>625</v>
      </c>
      <c r="DS76" s="24">
        <f t="shared" si="121"/>
        <v>625</v>
      </c>
      <c r="DT76" s="42" t="str">
        <f t="shared" si="60"/>
        <v>NA</v>
      </c>
      <c r="DU76" s="43" t="str" cm="1">
        <f t="array" ref="DU76">IFERROR(_xlfn.XLOOKUP($B$4&amp;$B$11&amp;DT76,$A$69:$A$91&amp;$B$69:$B$91&amp;$C$69:$C$91,$D$69:$D$91),"")</f>
        <v/>
      </c>
      <c r="DV76" s="44" t="str">
        <f t="shared" si="72"/>
        <v/>
      </c>
      <c r="DW76" s="44">
        <f t="shared" si="61"/>
        <v>0</v>
      </c>
      <c r="DX76" s="44">
        <f t="shared" si="62"/>
        <v>0</v>
      </c>
      <c r="DY76" s="42" t="str">
        <f t="shared" si="63"/>
        <v/>
      </c>
      <c r="DZ76" s="42"/>
      <c r="EC76" s="6">
        <f t="shared" si="128"/>
        <v>70</v>
      </c>
      <c r="ED76" s="47">
        <f t="shared" si="75"/>
        <v>531.91489361702122</v>
      </c>
      <c r="EE76" s="6">
        <f t="shared" si="74"/>
        <v>0</v>
      </c>
      <c r="EG76" s="8">
        <f t="shared" si="115"/>
        <v>531.91489361702122</v>
      </c>
      <c r="EH76" s="45" t="s">
        <v>62</v>
      </c>
      <c r="EI76" s="110">
        <f t="shared" si="76"/>
        <v>0</v>
      </c>
      <c r="EJ76" s="109">
        <f t="shared" si="73"/>
        <v>0</v>
      </c>
      <c r="EK76" s="109">
        <f t="shared" si="66"/>
        <v>0</v>
      </c>
      <c r="EL76" s="44">
        <f t="shared" si="67"/>
        <v>0</v>
      </c>
      <c r="EM76" s="42" t="str">
        <f t="shared" si="68"/>
        <v/>
      </c>
    </row>
    <row r="77" spans="1:143" hidden="1" x14ac:dyDescent="0.25">
      <c r="A77" s="1" t="s">
        <v>49</v>
      </c>
      <c r="B77" s="1" t="s">
        <v>32</v>
      </c>
      <c r="C77" s="15" t="s">
        <v>62</v>
      </c>
      <c r="D77" s="150">
        <f>B13</f>
        <v>0</v>
      </c>
      <c r="U77" s="6">
        <f t="shared" si="122"/>
        <v>71</v>
      </c>
      <c r="V77" s="9">
        <f t="shared" ref="V77:V140" si="129">PMT($B$6/12,300,150000,0)*-1</f>
        <v>500</v>
      </c>
      <c r="Y77" s="8">
        <f t="shared" si="109"/>
        <v>500</v>
      </c>
      <c r="Z77" s="30" t="str">
        <f t="shared" ref="Z77:Z140" si="130">IF(U77&lt;=$B$8*12,IF(AND($B$4="Fixed Rate",OR($B$11="Principal and Interest",$B$11="Interest Only"),U77&lt;=$B$7*12),"N",IF(AND($B$4="Fixed Rate",OR($B$11="Principal and Interest",$B$11="Interest Only"),U77&gt;$B$7*12),"Y",IF(AND($B$4="Variable Rate",$B$11="Principal and Interest"),"N",IF(AND($B$4="Variable Rate",$B$11="Interest Only",U77&lt;=$B$53),"N","Y")))),"NA")</f>
        <v>NA</v>
      </c>
      <c r="AA77" s="28" t="str" cm="1">
        <f t="array" ref="AA77">IFERROR(_xlfn.XLOOKUP($B$4&amp;$B$11&amp;Z77,$A$69:$A$91&amp;$B$69:$B$91&amp;$C$69:$C$91,$D$69:$D$91),"")</f>
        <v/>
      </c>
      <c r="AB77" s="30" t="str">
        <f t="shared" si="116"/>
        <v/>
      </c>
      <c r="AC77" s="29" t="str">
        <f t="shared" ref="AC77:AC140" si="131">IFERROR(IF(Z77="N",PMT(AA77/12,$B$8*12,-$B$5,0),PMT(AA77/12,COUNTIF(Z:Z,"Y"),-($B$5+CUMPRINC($B$6/12,$B$8*12,$B$5,1,COUNTIF(Z:Z,"N")-1,0)),0)),"")</f>
        <v/>
      </c>
      <c r="AD77" s="29">
        <f t="shared" ref="AD77:AD140" si="132">IF(U77=0,$B$30+$B$31+$B$32,IF(U77=$B$8*12,$B$33,0))</f>
        <v>0</v>
      </c>
      <c r="AE77" s="30" t="str">
        <f t="shared" ref="AE77:AE140" si="133">IF(U77=0,AC77+AD77-AB77,IF(U77&gt;$B$8*12,"",AC77+AD77))</f>
        <v/>
      </c>
      <c r="AI77" s="6">
        <f t="shared" si="123"/>
        <v>71</v>
      </c>
      <c r="AJ77" s="9">
        <f t="shared" ref="AJ77:AJ140" si="134">PMT($B$6/12,300,150000,0)*-1</f>
        <v>500</v>
      </c>
      <c r="AM77" s="8">
        <f t="shared" si="110"/>
        <v>500</v>
      </c>
      <c r="AN77" s="32" t="str">
        <f t="shared" ref="AN77:AN140" si="135">IF(AI77&lt;=$B$8*12,IF(AND($B$4="Fixed Rate",OR($B$11="Principal and Interest",$B$11="Interest Only"),AI77&lt;=$B$7*12),"N",IF(AND($B$4="Fixed Rate",OR($B$11="Principal and Interest",$B$11="Interest Only"),AI77&gt;$B$7*12),"Y",IF(AND($B$4="Variable Rate",$B$11="Principal and Interest"),"N",IF(AND($B$4="Variable Rate",$B$11="Interest Only",AI77&lt;=$B$53),"N","Y")))),"NA")</f>
        <v>NA</v>
      </c>
      <c r="AO77" s="33" t="str" cm="1">
        <f t="array" ref="AO77">IFERROR(_xlfn.XLOOKUP($B$4&amp;$B$11&amp;AN77,$A$69:$A$91&amp;$B$69:$B$91&amp;$C$69:$C$91,$D$69:$D$91),"")</f>
        <v/>
      </c>
      <c r="AP77" s="32" t="str">
        <f t="shared" si="117"/>
        <v/>
      </c>
      <c r="AQ77" s="37" t="str">
        <f t="shared" ref="AQ77:AQ140" si="136">IFERROR(IF(AN77="N",PMT(AO77/12,$B$8*12,-$B$5,0),PMT(AO77/12,COUNTIF(AN:AN,"Y"),-($B$5+CUMPRINC($B$6/12,$B$8*12,$B$5,1,COUNTIF(AN:AN,"N")-1,0)),0)),"")</f>
        <v/>
      </c>
      <c r="AR77" s="37">
        <f t="shared" ref="AR77:AR140" si="137">IF(AI77=0,$C$32+$C$30+$C$31,IF(AI77=$B$8*12,$C$33,0))</f>
        <v>0</v>
      </c>
      <c r="AS77" s="32" t="str">
        <f t="shared" ref="AS77:AS140" si="138">IF(AI77=0,AQ77+AR77-AP77,IF(AI77&gt;$B$8*12,"",AQ77+AR77))</f>
        <v/>
      </c>
      <c r="AT77" s="32"/>
      <c r="AU77" s="8"/>
      <c r="AV77" s="8"/>
      <c r="AW77" s="20">
        <f t="shared" si="107"/>
        <v>71</v>
      </c>
      <c r="AX77" s="22">
        <f t="shared" si="103"/>
        <v>625</v>
      </c>
      <c r="AY77" s="8"/>
      <c r="AZ77" s="8"/>
      <c r="BA77" s="22">
        <f t="shared" si="108"/>
        <v>625</v>
      </c>
      <c r="BB77" s="32" t="str">
        <f t="shared" ref="BB77:BB140" si="139">IF(AW77&lt;=$B$8*12,IF(AND($B$4="Fixed Rate",OR($B$11="Principal and Interest",$B$11="Interest Only"),AW77&lt;=$B$7*12),"N",IF(AND($B$4="Fixed Rate",OR($B$11="Principal and Interest",$B$11="Interest Only"),AW77&gt;$B$7*12),"Y",IF(AND($B$4="Variable Rate",$B$11="Principal and Interest"),"N",IF(AND($B$4="Variable Rate",$B$11="Interest Only",AW77&lt;=$B$53),"N","Y")))),"NA")</f>
        <v>NA</v>
      </c>
      <c r="BC77" s="33" t="str" cm="1">
        <f t="array" ref="BC77">IFERROR(_xlfn.XLOOKUP($B$4&amp;$B$11&amp;BB77,$A$69:$A$91&amp;$B$69:$B$91&amp;$C$69:$C$91,$D$69:$D$91),"")</f>
        <v/>
      </c>
      <c r="BD77" s="37" t="str">
        <f t="shared" si="69"/>
        <v/>
      </c>
      <c r="BE77" s="37">
        <f t="shared" ref="BE77:BE140" si="140">IFERROR(IF(BB77="N",BD77*BC77/12,PMT(BC77/12,COUNTIF(BB:BB,"Y"),-$B$5,0)),0)</f>
        <v>0</v>
      </c>
      <c r="BF77" s="37">
        <f t="shared" ref="BF77:BF140" si="141">IF(AW77=0,$B$30+$B$31+$B$32,IF(AW77=$B$8*12,$B$33,0))</f>
        <v>0</v>
      </c>
      <c r="BG77" s="32" t="str">
        <f t="shared" ref="BG77:BG140" si="142">IF(AW77=0,BE77+BF77-BD77,IF(AW77&gt;$B$8*12,"",BE77+BF77))</f>
        <v/>
      </c>
      <c r="BK77" s="20">
        <f t="shared" si="118"/>
        <v>71</v>
      </c>
      <c r="BL77" s="22">
        <f t="shared" si="104"/>
        <v>625</v>
      </c>
      <c r="BO77" s="22">
        <f t="shared" si="111"/>
        <v>625</v>
      </c>
      <c r="BP77" s="32" t="str">
        <f t="shared" ref="BP77:BP140" si="143">IF(BK77&lt;=$B$8*12,IF(AND($B$4="Fixed Rate",OR($B$11="Principal and Interest",$B$11="Interest Only"),BK77&lt;=$B$7*12),"N",IF(AND($B$4="Fixed Rate",OR($B$11="Principal and Interest",$B$11="Interest Only"),BK77&gt;$B$7*12),"Y",IF(AND($B$4="Variable Rate",$B$11="Principal and Interest"),"N",IF(AND($B$4="Variable Rate",$B$11="Interest Only",BK77&lt;=$B$53),"N","Y")))),"NA")</f>
        <v>NA</v>
      </c>
      <c r="BQ77" s="33" t="str" cm="1">
        <f t="array" ref="BQ77">IFERROR(_xlfn.XLOOKUP($B$4&amp;$B$11&amp;BP77,$A$69:$A$91&amp;$B$69:$B$91&amp;$C$69:$C$91,$D$69:$D$91),"")</f>
        <v/>
      </c>
      <c r="BR77" s="37" t="str">
        <f t="shared" si="70"/>
        <v/>
      </c>
      <c r="BS77" s="37">
        <f t="shared" ref="BS77:BS140" si="144">IFERROR(IF(BP77="N",BR77*BQ77/12,PMT(BQ77/12,COUNTIF(BP:BP,"Y"),-$B$5,0)),0)</f>
        <v>0</v>
      </c>
      <c r="BT77" s="37">
        <f t="shared" ref="BT77:BT140" si="145">IF(BK77=0,$C$32+$C$30+$C$31,IF(BK77=$B$8*12,$C$33,0))</f>
        <v>0</v>
      </c>
      <c r="BU77" s="32" t="str">
        <f t="shared" ref="BU77:BU140" si="146">IF(BK77=0,BS77+BT77-BR77,IF(BK77&gt;$B$8*12,"",BS77+BT77))</f>
        <v/>
      </c>
      <c r="BV77" s="32"/>
      <c r="BY77" s="6">
        <f t="shared" si="124"/>
        <v>71</v>
      </c>
      <c r="BZ77" s="9">
        <f t="shared" ref="BZ77:BZ140" si="147">PMT($B$6/12,300,150000,0)*-1</f>
        <v>500</v>
      </c>
      <c r="CA77" s="6">
        <f t="shared" ref="CA77:CA140" si="148">IF(MOD(BY77,12)=0,$B$41,0)</f>
        <v>0</v>
      </c>
      <c r="CC77" s="8">
        <f t="shared" si="112"/>
        <v>500</v>
      </c>
      <c r="CD77" s="42" t="str">
        <f t="shared" ref="CD77:CD140" si="149">IF(BY77&lt;=$B$8*12,IF(AND($B$4="Fixed Rate",OR($B$11="Principal and Interest",$B$11="Interest Only"),BY77&lt;=$B$7*12),"N",IF(AND($B$4="Fixed Rate",OR($B$11="Principal and Interest",$B$11="Interest Only"),BY77&gt;$B$7*12),"Y",IF(AND($B$4="Variable Rate",$B$11="Principal and Interest"),"N",IF(AND($B$4="Variable Rate",$B$11="Interest Only",BY77&lt;=$B$53),"N","Y")))),"NA")</f>
        <v>NA</v>
      </c>
      <c r="CE77" s="43" t="str" cm="1">
        <f t="array" ref="CE77">IFERROR(_xlfn.XLOOKUP($B$4&amp;$B$11&amp;CD77,$A$69:$A$91&amp;$B$69:$B$91&amp;$C$69:$C$91,$D$69:$D$91),"")</f>
        <v/>
      </c>
      <c r="CF77" s="42" t="str">
        <f t="shared" si="119"/>
        <v/>
      </c>
      <c r="CG77" s="44" t="str">
        <f t="shared" ref="CG77:CG140" si="150">IFERROR(IF(CD77="N",PMT(CE77/12,$B$8*12,-$B$5,0),PMT(CE77/12,COUNTIF(CD:CD,"Y"),-($B$5+CUMPRINC($B$6/12,$B$8*12,$B$5,1,COUNTIF(CD:CD,"N")-1,0)),0)),"")</f>
        <v/>
      </c>
      <c r="CH77" s="44">
        <f t="shared" ref="CH77:CH140" si="151">IF(BY77=0,$B$39+$B$41,IF(BY77=$B$8*12,$B$40,IF(MOD(BY77,12)=0,$B$41,0)))</f>
        <v>0</v>
      </c>
      <c r="CI77" s="42" t="str">
        <f t="shared" ref="CI77:CI140" si="152">IF(BY77=0,CG77+CH77-CF77,IF(BY77&gt;$B$8*12,"",CG77+CH77))</f>
        <v/>
      </c>
      <c r="CJ77" s="42"/>
      <c r="CM77" s="6">
        <f t="shared" si="125"/>
        <v>71</v>
      </c>
      <c r="CN77" s="9">
        <f t="shared" ref="CN77:CN140" si="153">PMT($B$6/12,300,150000,0)*-1</f>
        <v>500</v>
      </c>
      <c r="CQ77" s="8">
        <f t="shared" si="113"/>
        <v>500</v>
      </c>
      <c r="CR77" s="42" t="str">
        <f t="shared" ref="CR77:CR140" si="154">IF(CM77&lt;=$B$8*12,IF(AND($B$4="Fixed Rate",OR($B$11="Principal and Interest",$B$11="Interest Only"),CM77&lt;=$B$7*12),"N",IF(AND($B$4="Fixed Rate",OR($B$11="Principal and Interest",$B$11="Interest Only"),CM77&gt;$B$7*12),"Y",IF(AND($B$4="Variable Rate",$B$11="Principal and Interest"),"N",IF(AND($B$4="Variable Rate",$B$11="Interest Only",CM77&lt;=$B$53),"N","Y")))),"NA")</f>
        <v>NA</v>
      </c>
      <c r="CS77" s="43" t="str" cm="1">
        <f t="array" ref="CS77">IFERROR(_xlfn.XLOOKUP($B$4&amp;$B$11&amp;CR77,$A$69:$A$91&amp;$B$69:$B$91&amp;$C$69:$C$91,$D$69:$D$91),"")</f>
        <v/>
      </c>
      <c r="CT77" s="42" t="str">
        <f t="shared" si="120"/>
        <v/>
      </c>
      <c r="CU77" s="44" t="str">
        <f t="shared" ref="CU77:CU140" si="155">IFERROR(IF(CR77="N",PMT(CS77/12,$B$8*12,-$B$5,0),PMT(CS77/12,COUNTIF(CR:CR,"Y"),-($B$5+CUMPRINC($B$6/12,$B$8*12,$B$5,1,COUNTIF(CR:CR,"N")-1,0)),0)),"")</f>
        <v/>
      </c>
      <c r="CV77" s="44">
        <f t="shared" ref="CV77:CV140" si="156">IF(CM77=0,$C$39+$C$37+$C$38,IF(CM77=$B$8*12,$C$40,0))</f>
        <v>0</v>
      </c>
      <c r="CW77" s="42" t="str">
        <f t="shared" ref="CW77:CW140" si="157">IF(CM77=0,CU77+CV77-CT77,IF(CM77&gt;$B$8*12,"",CU77+CV77))</f>
        <v/>
      </c>
      <c r="DA77" s="6">
        <f t="shared" si="126"/>
        <v>71</v>
      </c>
      <c r="DB77" s="4">
        <f t="shared" si="105"/>
        <v>625</v>
      </c>
      <c r="DC77" s="6">
        <f t="shared" ref="DC77:DC140" si="158">IF(MOD(DA77,12)=0,$B$41,0)</f>
        <v>0</v>
      </c>
      <c r="DE77" s="24">
        <f t="shared" si="114"/>
        <v>625</v>
      </c>
      <c r="DF77" s="42" t="str">
        <f t="shared" ref="DF77:DF140" si="159">IF(DA77&lt;=$B$8*12,IF(AND($B$4="Fixed Rate",OR($B$11="Principal and Interest",$B$11="Interest Only"),DA77&lt;=$B$7*12),"N",IF(AND($B$4="Fixed Rate",OR($B$11="Principal and Interest",$B$11="Interest Only"),DA77&gt;$B$7*12),"Y",IF(AND($B$4="Variable Rate",$B$11="Principal and Interest"),"N",IF(AND($B$4="Variable Rate",$B$11="Interest Only",DA77&lt;=$B$53),"N","Y")))),"NA")</f>
        <v>NA</v>
      </c>
      <c r="DG77" s="43" t="str" cm="1">
        <f t="array" ref="DG77">IFERROR(_xlfn.XLOOKUP($B$4&amp;$B$11&amp;DF77,$A$69:$A$91&amp;$B$69:$B$91&amp;$C$69:$C$91,$D$69:$D$91),"")</f>
        <v/>
      </c>
      <c r="DH77" s="44" t="str">
        <f t="shared" si="71"/>
        <v/>
      </c>
      <c r="DI77" s="44">
        <f t="shared" ref="DI77:DI140" si="160">IFERROR(IF(DF77="N",DH77*DG77/12,PMT(DG77/12,COUNTIF(DF:DF,"Y"),-$B$5,0)),0)</f>
        <v>0</v>
      </c>
      <c r="DJ77" s="44">
        <f t="shared" ref="DJ77:DJ140" si="161">IF(DA77=0,$B$39+$B$41,IF(DA77=$B$8*12,$B$40,IF(MOD(DA77,12)=0,$B$41,0)))</f>
        <v>0</v>
      </c>
      <c r="DK77" s="42" t="str">
        <f t="shared" ref="DK77:DK140" si="162">IF(DA77=0,DI77+DJ77-DH77,IF(DA77&gt;$B$8*12,"",DI77+DJ77))</f>
        <v/>
      </c>
      <c r="DL77" s="42"/>
      <c r="DO77" s="6">
        <f t="shared" si="127"/>
        <v>71</v>
      </c>
      <c r="DP77" s="3">
        <f t="shared" si="106"/>
        <v>625</v>
      </c>
      <c r="DS77" s="24">
        <f t="shared" si="121"/>
        <v>625</v>
      </c>
      <c r="DT77" s="42" t="str">
        <f t="shared" ref="DT77:DT140" si="163">IF(DO77&lt;=$B$8*12,IF(AND($B$4="Fixed Rate",OR($B$11="Principal and Interest",$B$11="Interest Only"),DO77&lt;=$B$7*12),"N",IF(AND($B$4="Fixed Rate",OR($B$11="Principal and Interest",$B$11="Interest Only"),DO77&gt;$B$7*12),"Y",IF(AND($B$4="Variable Rate",$B$11="Principal and Interest"),"N",IF(AND($B$4="Variable Rate",$B$11="Interest Only",DO77&lt;=$B$53),"N","Y")))),"NA")</f>
        <v>NA</v>
      </c>
      <c r="DU77" s="43" t="str" cm="1">
        <f t="array" ref="DU77">IFERROR(_xlfn.XLOOKUP($B$4&amp;$B$11&amp;DT77,$A$69:$A$91&amp;$B$69:$B$91&amp;$C$69:$C$91,$D$69:$D$91),"")</f>
        <v/>
      </c>
      <c r="DV77" s="44" t="str">
        <f t="shared" si="72"/>
        <v/>
      </c>
      <c r="DW77" s="44">
        <f t="shared" ref="DW77:DW140" si="164">IFERROR(IF(DT77="N",DV77*DU77/12,PMT(DU77/12,COUNTIF(DT:DT,"Y"),-$B$5,0)),0)</f>
        <v>0</v>
      </c>
      <c r="DX77" s="44">
        <f t="shared" ref="DX77:DX140" si="165">IF(DO77=0,$C$39+$C$37+$C$38,IF(DO77=$B$8*12,$C$40,0))</f>
        <v>0</v>
      </c>
      <c r="DY77" s="42" t="str">
        <f t="shared" ref="DY77:DY140" si="166">IF(DO77=0,DW77+DX77-DV77,IF(DO77&gt;$B$8*12,"",DW77+DX77))</f>
        <v/>
      </c>
      <c r="DZ77" s="42"/>
      <c r="EC77" s="6">
        <f t="shared" si="128"/>
        <v>71</v>
      </c>
      <c r="ED77" s="47">
        <f t="shared" si="75"/>
        <v>531.91489361702122</v>
      </c>
      <c r="EE77" s="6">
        <f t="shared" si="74"/>
        <v>0</v>
      </c>
      <c r="EG77" s="8">
        <f t="shared" si="115"/>
        <v>531.91489361702122</v>
      </c>
      <c r="EH77" s="45" t="s">
        <v>62</v>
      </c>
      <c r="EI77" s="110">
        <f t="shared" si="76"/>
        <v>0</v>
      </c>
      <c r="EJ77" s="109">
        <f t="shared" si="73"/>
        <v>0</v>
      </c>
      <c r="EK77" s="109">
        <f t="shared" ref="EK77:EK140" si="167">IF(EC77&lt;=18,EJ77*EI77/12,PMT(EI77/12,$B$8*12-18,-$B$5))</f>
        <v>0</v>
      </c>
      <c r="EL77" s="44">
        <f t="shared" ref="EL77:EL140" si="168">IF(EC77=0,$D$37+$D$39,IF(EC77=$B$8*12,$D$40,IF(AND(MOD(EC77,12)=0,EC77&gt;18),$B$41,0)))</f>
        <v>0</v>
      </c>
      <c r="EM77" s="42" t="str">
        <f t="shared" ref="EM77:EM140" si="169">IF(EC77=0,EK77+EL77-EJ77,IF(EC77&gt;$B$8*12,"",EK77+EL77))</f>
        <v/>
      </c>
    </row>
    <row r="78" spans="1:143" hidden="1" x14ac:dyDescent="0.25">
      <c r="A78" s="1" t="s">
        <v>49</v>
      </c>
      <c r="B78" s="1" t="s">
        <v>32</v>
      </c>
      <c r="C78" s="15" t="s">
        <v>62</v>
      </c>
      <c r="D78" s="150">
        <f>B13</f>
        <v>0</v>
      </c>
      <c r="U78" s="6">
        <f t="shared" si="122"/>
        <v>72</v>
      </c>
      <c r="V78" s="9">
        <f t="shared" si="129"/>
        <v>500</v>
      </c>
      <c r="Y78" s="8">
        <f t="shared" si="109"/>
        <v>500</v>
      </c>
      <c r="Z78" s="30" t="str">
        <f t="shared" si="130"/>
        <v>NA</v>
      </c>
      <c r="AA78" s="28" t="str" cm="1">
        <f t="array" ref="AA78">IFERROR(_xlfn.XLOOKUP($B$4&amp;$B$11&amp;Z78,$A$69:$A$91&amp;$B$69:$B$91&amp;$C$69:$C$91,$D$69:$D$91),"")</f>
        <v/>
      </c>
      <c r="AB78" s="30" t="str">
        <f t="shared" si="116"/>
        <v/>
      </c>
      <c r="AC78" s="29" t="str">
        <f t="shared" si="131"/>
        <v/>
      </c>
      <c r="AD78" s="29">
        <f t="shared" si="132"/>
        <v>0</v>
      </c>
      <c r="AE78" s="30" t="str">
        <f t="shared" si="133"/>
        <v/>
      </c>
      <c r="AI78" s="6">
        <f t="shared" si="123"/>
        <v>72</v>
      </c>
      <c r="AJ78" s="9">
        <f t="shared" si="134"/>
        <v>500</v>
      </c>
      <c r="AM78" s="8">
        <f t="shared" si="110"/>
        <v>500</v>
      </c>
      <c r="AN78" s="32" t="str">
        <f t="shared" si="135"/>
        <v>NA</v>
      </c>
      <c r="AO78" s="33" t="str" cm="1">
        <f t="array" ref="AO78">IFERROR(_xlfn.XLOOKUP($B$4&amp;$B$11&amp;AN78,$A$69:$A$91&amp;$B$69:$B$91&amp;$C$69:$C$91,$D$69:$D$91),"")</f>
        <v/>
      </c>
      <c r="AP78" s="32" t="str">
        <f t="shared" si="117"/>
        <v/>
      </c>
      <c r="AQ78" s="37" t="str">
        <f t="shared" si="136"/>
        <v/>
      </c>
      <c r="AR78" s="37">
        <f t="shared" si="137"/>
        <v>0</v>
      </c>
      <c r="AS78" s="32" t="str">
        <f t="shared" si="138"/>
        <v/>
      </c>
      <c r="AT78" s="32"/>
      <c r="AU78" s="8"/>
      <c r="AV78" s="8"/>
      <c r="AW78" s="20">
        <f t="shared" si="107"/>
        <v>72</v>
      </c>
      <c r="AX78" s="22">
        <f t="shared" si="103"/>
        <v>625</v>
      </c>
      <c r="AY78" s="8"/>
      <c r="AZ78" s="8"/>
      <c r="BA78" s="22">
        <f t="shared" si="108"/>
        <v>625</v>
      </c>
      <c r="BB78" s="32" t="str">
        <f t="shared" si="139"/>
        <v>NA</v>
      </c>
      <c r="BC78" s="33" t="str" cm="1">
        <f t="array" ref="BC78">IFERROR(_xlfn.XLOOKUP($B$4&amp;$B$11&amp;BB78,$A$69:$A$91&amp;$B$69:$B$91&amp;$C$69:$C$91,$D$69:$D$91),"")</f>
        <v/>
      </c>
      <c r="BD78" s="37" t="str">
        <f t="shared" ref="BD78:BD141" si="170">IFERROR(IF(BB78="N",$B$5,BD77-(BE78-BC78*BD77/12)),"")</f>
        <v/>
      </c>
      <c r="BE78" s="37">
        <f t="shared" si="140"/>
        <v>0</v>
      </c>
      <c r="BF78" s="37">
        <f t="shared" si="141"/>
        <v>0</v>
      </c>
      <c r="BG78" s="32" t="str">
        <f t="shared" si="142"/>
        <v/>
      </c>
      <c r="BK78" s="20">
        <f t="shared" si="118"/>
        <v>72</v>
      </c>
      <c r="BL78" s="22">
        <f t="shared" si="104"/>
        <v>625</v>
      </c>
      <c r="BO78" s="22">
        <f t="shared" si="111"/>
        <v>625</v>
      </c>
      <c r="BP78" s="32" t="str">
        <f t="shared" si="143"/>
        <v>NA</v>
      </c>
      <c r="BQ78" s="33" t="str" cm="1">
        <f t="array" ref="BQ78">IFERROR(_xlfn.XLOOKUP($B$4&amp;$B$11&amp;BP78,$A$69:$A$91&amp;$B$69:$B$91&amp;$C$69:$C$91,$D$69:$D$91),"")</f>
        <v/>
      </c>
      <c r="BR78" s="37" t="str">
        <f t="shared" ref="BR78:BR141" si="171">IFERROR(IF(BP78="N",$B$5,BR77-(BS78-BQ78*BR77/12)),"")</f>
        <v/>
      </c>
      <c r="BS78" s="37">
        <f t="shared" si="144"/>
        <v>0</v>
      </c>
      <c r="BT78" s="37">
        <f t="shared" si="145"/>
        <v>0</v>
      </c>
      <c r="BU78" s="32" t="str">
        <f t="shared" si="146"/>
        <v/>
      </c>
      <c r="BV78" s="32"/>
      <c r="BY78" s="6">
        <f t="shared" si="124"/>
        <v>72</v>
      </c>
      <c r="BZ78" s="9">
        <f t="shared" si="147"/>
        <v>500</v>
      </c>
      <c r="CA78" s="6">
        <f t="shared" si="148"/>
        <v>395</v>
      </c>
      <c r="CC78" s="8">
        <f t="shared" si="112"/>
        <v>895</v>
      </c>
      <c r="CD78" s="42" t="str">
        <f t="shared" si="149"/>
        <v>NA</v>
      </c>
      <c r="CE78" s="43" t="str" cm="1">
        <f t="array" ref="CE78">IFERROR(_xlfn.XLOOKUP($B$4&amp;$B$11&amp;CD78,$A$69:$A$91&amp;$B$69:$B$91&amp;$C$69:$C$91,$D$69:$D$91),"")</f>
        <v/>
      </c>
      <c r="CF78" s="42" t="str">
        <f t="shared" si="119"/>
        <v/>
      </c>
      <c r="CG78" s="44" t="str">
        <f t="shared" si="150"/>
        <v/>
      </c>
      <c r="CH78" s="44">
        <f t="shared" si="151"/>
        <v>395</v>
      </c>
      <c r="CI78" s="42" t="str">
        <f t="shared" si="152"/>
        <v/>
      </c>
      <c r="CJ78" s="42"/>
      <c r="CM78" s="6">
        <f t="shared" si="125"/>
        <v>72</v>
      </c>
      <c r="CN78" s="9">
        <f t="shared" si="153"/>
        <v>500</v>
      </c>
      <c r="CQ78" s="8">
        <f t="shared" si="113"/>
        <v>500</v>
      </c>
      <c r="CR78" s="42" t="str">
        <f t="shared" si="154"/>
        <v>NA</v>
      </c>
      <c r="CS78" s="43" t="str" cm="1">
        <f t="array" ref="CS78">IFERROR(_xlfn.XLOOKUP($B$4&amp;$B$11&amp;CR78,$A$69:$A$91&amp;$B$69:$B$91&amp;$C$69:$C$91,$D$69:$D$91),"")</f>
        <v/>
      </c>
      <c r="CT78" s="42" t="str">
        <f t="shared" si="120"/>
        <v/>
      </c>
      <c r="CU78" s="44" t="str">
        <f t="shared" si="155"/>
        <v/>
      </c>
      <c r="CV78" s="44">
        <f t="shared" si="156"/>
        <v>0</v>
      </c>
      <c r="CW78" s="42" t="str">
        <f t="shared" si="157"/>
        <v/>
      </c>
      <c r="DA78" s="6">
        <f t="shared" si="126"/>
        <v>72</v>
      </c>
      <c r="DB78" s="4">
        <f t="shared" si="105"/>
        <v>625</v>
      </c>
      <c r="DC78" s="6">
        <f t="shared" si="158"/>
        <v>395</v>
      </c>
      <c r="DE78" s="24">
        <f t="shared" si="114"/>
        <v>1020</v>
      </c>
      <c r="DF78" s="42" t="str">
        <f t="shared" si="159"/>
        <v>NA</v>
      </c>
      <c r="DG78" s="43" t="str" cm="1">
        <f t="array" ref="DG78">IFERROR(_xlfn.XLOOKUP($B$4&amp;$B$11&amp;DF78,$A$69:$A$91&amp;$B$69:$B$91&amp;$C$69:$C$91,$D$69:$D$91),"")</f>
        <v/>
      </c>
      <c r="DH78" s="44" t="str">
        <f t="shared" ref="DH78:DH141" si="172">IFERROR(IF(DF78="N",$B$5,DH77-(DI78-DG78*DH77/12)),"")</f>
        <v/>
      </c>
      <c r="DI78" s="44">
        <f t="shared" si="160"/>
        <v>0</v>
      </c>
      <c r="DJ78" s="44">
        <f t="shared" si="161"/>
        <v>395</v>
      </c>
      <c r="DK78" s="42" t="str">
        <f t="shared" si="162"/>
        <v/>
      </c>
      <c r="DL78" s="42"/>
      <c r="DO78" s="6">
        <f t="shared" si="127"/>
        <v>72</v>
      </c>
      <c r="DP78" s="3">
        <f t="shared" si="106"/>
        <v>625</v>
      </c>
      <c r="DS78" s="24">
        <f t="shared" si="121"/>
        <v>625</v>
      </c>
      <c r="DT78" s="42" t="str">
        <f t="shared" si="163"/>
        <v>NA</v>
      </c>
      <c r="DU78" s="43" t="str" cm="1">
        <f t="array" ref="DU78">IFERROR(_xlfn.XLOOKUP($B$4&amp;$B$11&amp;DT78,$A$69:$A$91&amp;$B$69:$B$91&amp;$C$69:$C$91,$D$69:$D$91),"")</f>
        <v/>
      </c>
      <c r="DV78" s="44" t="str">
        <f t="shared" ref="DV78:DV141" si="173">IFERROR(IF(DT78="N",$B$5,DV77-(DW78-DU78*DV77/12)),"")</f>
        <v/>
      </c>
      <c r="DW78" s="44">
        <f t="shared" si="164"/>
        <v>0</v>
      </c>
      <c r="DX78" s="44">
        <f t="shared" si="165"/>
        <v>0</v>
      </c>
      <c r="DY78" s="42" t="str">
        <f t="shared" si="166"/>
        <v/>
      </c>
      <c r="DZ78" s="42"/>
      <c r="EC78" s="6">
        <f t="shared" si="128"/>
        <v>72</v>
      </c>
      <c r="ED78" s="47">
        <f t="shared" si="75"/>
        <v>531.91489361702122</v>
      </c>
      <c r="EE78" s="6">
        <f t="shared" si="74"/>
        <v>395</v>
      </c>
      <c r="EG78" s="8">
        <f t="shared" si="115"/>
        <v>926.91489361702122</v>
      </c>
      <c r="EH78" s="45" t="s">
        <v>62</v>
      </c>
      <c r="EI78" s="110">
        <f t="shared" si="76"/>
        <v>0</v>
      </c>
      <c r="EJ78" s="109">
        <f t="shared" ref="EJ78:EJ141" si="174">IF(EC78&lt;=18,$B$5,(EJ77-(EK78-EI78*EJ77/12)))</f>
        <v>0</v>
      </c>
      <c r="EK78" s="109">
        <f t="shared" si="167"/>
        <v>0</v>
      </c>
      <c r="EL78" s="44">
        <f t="shared" si="168"/>
        <v>395</v>
      </c>
      <c r="EM78" s="42" t="str">
        <f t="shared" si="169"/>
        <v/>
      </c>
    </row>
    <row r="79" spans="1:143" hidden="1" x14ac:dyDescent="0.25">
      <c r="A79" s="1" t="s">
        <v>49</v>
      </c>
      <c r="B79" s="1" t="s">
        <v>32</v>
      </c>
      <c r="C79" s="15" t="s">
        <v>62</v>
      </c>
      <c r="D79" s="150">
        <f>B13</f>
        <v>0</v>
      </c>
      <c r="U79" s="6">
        <f t="shared" si="122"/>
        <v>73</v>
      </c>
      <c r="V79" s="9">
        <f t="shared" si="129"/>
        <v>500</v>
      </c>
      <c r="Y79" s="8">
        <f t="shared" si="109"/>
        <v>500</v>
      </c>
      <c r="Z79" s="30" t="str">
        <f t="shared" si="130"/>
        <v>NA</v>
      </c>
      <c r="AA79" s="28" t="str" cm="1">
        <f t="array" ref="AA79">IFERROR(_xlfn.XLOOKUP($B$4&amp;$B$11&amp;Z79,$A$69:$A$91&amp;$B$69:$B$91&amp;$C$69:$C$91,$D$69:$D$91),"")</f>
        <v/>
      </c>
      <c r="AB79" s="30" t="str">
        <f t="shared" si="116"/>
        <v/>
      </c>
      <c r="AC79" s="29" t="str">
        <f t="shared" si="131"/>
        <v/>
      </c>
      <c r="AD79" s="29">
        <f t="shared" si="132"/>
        <v>0</v>
      </c>
      <c r="AE79" s="30" t="str">
        <f t="shared" si="133"/>
        <v/>
      </c>
      <c r="AI79" s="6">
        <f t="shared" si="123"/>
        <v>73</v>
      </c>
      <c r="AJ79" s="9">
        <f t="shared" si="134"/>
        <v>500</v>
      </c>
      <c r="AM79" s="8">
        <f t="shared" si="110"/>
        <v>500</v>
      </c>
      <c r="AN79" s="32" t="str">
        <f t="shared" si="135"/>
        <v>NA</v>
      </c>
      <c r="AO79" s="33" t="str" cm="1">
        <f t="array" ref="AO79">IFERROR(_xlfn.XLOOKUP($B$4&amp;$B$11&amp;AN79,$A$69:$A$91&amp;$B$69:$B$91&amp;$C$69:$C$91,$D$69:$D$91),"")</f>
        <v/>
      </c>
      <c r="AP79" s="32" t="str">
        <f t="shared" si="117"/>
        <v/>
      </c>
      <c r="AQ79" s="37" t="str">
        <f t="shared" si="136"/>
        <v/>
      </c>
      <c r="AR79" s="37">
        <f t="shared" si="137"/>
        <v>0</v>
      </c>
      <c r="AS79" s="32" t="str">
        <f t="shared" si="138"/>
        <v/>
      </c>
      <c r="AT79" s="32"/>
      <c r="AU79" s="8"/>
      <c r="AV79" s="8"/>
      <c r="AW79" s="20">
        <f t="shared" si="107"/>
        <v>73</v>
      </c>
      <c r="AX79" s="22">
        <f t="shared" si="103"/>
        <v>625</v>
      </c>
      <c r="AY79" s="8"/>
      <c r="AZ79" s="8"/>
      <c r="BA79" s="22">
        <f t="shared" si="108"/>
        <v>625</v>
      </c>
      <c r="BB79" s="32" t="str">
        <f t="shared" si="139"/>
        <v>NA</v>
      </c>
      <c r="BC79" s="33" t="str" cm="1">
        <f t="array" ref="BC79">IFERROR(_xlfn.XLOOKUP($B$4&amp;$B$11&amp;BB79,$A$69:$A$91&amp;$B$69:$B$91&amp;$C$69:$C$91,$D$69:$D$91),"")</f>
        <v/>
      </c>
      <c r="BD79" s="37" t="str">
        <f t="shared" si="170"/>
        <v/>
      </c>
      <c r="BE79" s="37">
        <f t="shared" si="140"/>
        <v>0</v>
      </c>
      <c r="BF79" s="37">
        <f t="shared" si="141"/>
        <v>0</v>
      </c>
      <c r="BG79" s="32" t="str">
        <f t="shared" si="142"/>
        <v/>
      </c>
      <c r="BK79" s="20">
        <f t="shared" si="118"/>
        <v>73</v>
      </c>
      <c r="BL79" s="22">
        <f t="shared" si="104"/>
        <v>625</v>
      </c>
      <c r="BO79" s="22">
        <f t="shared" si="111"/>
        <v>625</v>
      </c>
      <c r="BP79" s="32" t="str">
        <f t="shared" si="143"/>
        <v>NA</v>
      </c>
      <c r="BQ79" s="33" t="str" cm="1">
        <f t="array" ref="BQ79">IFERROR(_xlfn.XLOOKUP($B$4&amp;$B$11&amp;BP79,$A$69:$A$91&amp;$B$69:$B$91&amp;$C$69:$C$91,$D$69:$D$91),"")</f>
        <v/>
      </c>
      <c r="BR79" s="37" t="str">
        <f t="shared" si="171"/>
        <v/>
      </c>
      <c r="BS79" s="37">
        <f t="shared" si="144"/>
        <v>0</v>
      </c>
      <c r="BT79" s="37">
        <f t="shared" si="145"/>
        <v>0</v>
      </c>
      <c r="BU79" s="32" t="str">
        <f t="shared" si="146"/>
        <v/>
      </c>
      <c r="BV79" s="32"/>
      <c r="BY79" s="6">
        <f t="shared" si="124"/>
        <v>73</v>
      </c>
      <c r="BZ79" s="9">
        <f t="shared" si="147"/>
        <v>500</v>
      </c>
      <c r="CA79" s="6">
        <f t="shared" si="148"/>
        <v>0</v>
      </c>
      <c r="CC79" s="8">
        <f t="shared" si="112"/>
        <v>500</v>
      </c>
      <c r="CD79" s="42" t="str">
        <f t="shared" si="149"/>
        <v>NA</v>
      </c>
      <c r="CE79" s="43" t="str" cm="1">
        <f t="array" ref="CE79">IFERROR(_xlfn.XLOOKUP($B$4&amp;$B$11&amp;CD79,$A$69:$A$91&amp;$B$69:$B$91&amp;$C$69:$C$91,$D$69:$D$91),"")</f>
        <v/>
      </c>
      <c r="CF79" s="42" t="str">
        <f t="shared" si="119"/>
        <v/>
      </c>
      <c r="CG79" s="44" t="str">
        <f t="shared" si="150"/>
        <v/>
      </c>
      <c r="CH79" s="44">
        <f t="shared" si="151"/>
        <v>0</v>
      </c>
      <c r="CI79" s="42" t="str">
        <f t="shared" si="152"/>
        <v/>
      </c>
      <c r="CJ79" s="42"/>
      <c r="CM79" s="6">
        <f t="shared" si="125"/>
        <v>73</v>
      </c>
      <c r="CN79" s="9">
        <f t="shared" si="153"/>
        <v>500</v>
      </c>
      <c r="CQ79" s="8">
        <f t="shared" si="113"/>
        <v>500</v>
      </c>
      <c r="CR79" s="42" t="str">
        <f t="shared" si="154"/>
        <v>NA</v>
      </c>
      <c r="CS79" s="43" t="str" cm="1">
        <f t="array" ref="CS79">IFERROR(_xlfn.XLOOKUP($B$4&amp;$B$11&amp;CR79,$A$69:$A$91&amp;$B$69:$B$91&amp;$C$69:$C$91,$D$69:$D$91),"")</f>
        <v/>
      </c>
      <c r="CT79" s="42" t="str">
        <f t="shared" si="120"/>
        <v/>
      </c>
      <c r="CU79" s="44" t="str">
        <f t="shared" si="155"/>
        <v/>
      </c>
      <c r="CV79" s="44">
        <f t="shared" si="156"/>
        <v>0</v>
      </c>
      <c r="CW79" s="42" t="str">
        <f t="shared" si="157"/>
        <v/>
      </c>
      <c r="DA79" s="6">
        <f t="shared" si="126"/>
        <v>73</v>
      </c>
      <c r="DB79" s="4">
        <f t="shared" si="105"/>
        <v>625</v>
      </c>
      <c r="DC79" s="6">
        <f t="shared" si="158"/>
        <v>0</v>
      </c>
      <c r="DE79" s="24">
        <f t="shared" si="114"/>
        <v>625</v>
      </c>
      <c r="DF79" s="42" t="str">
        <f t="shared" si="159"/>
        <v>NA</v>
      </c>
      <c r="DG79" s="43" t="str" cm="1">
        <f t="array" ref="DG79">IFERROR(_xlfn.XLOOKUP($B$4&amp;$B$11&amp;DF79,$A$69:$A$91&amp;$B$69:$B$91&amp;$C$69:$C$91,$D$69:$D$91),"")</f>
        <v/>
      </c>
      <c r="DH79" s="44" t="str">
        <f t="shared" si="172"/>
        <v/>
      </c>
      <c r="DI79" s="44">
        <f t="shared" si="160"/>
        <v>0</v>
      </c>
      <c r="DJ79" s="44">
        <f t="shared" si="161"/>
        <v>0</v>
      </c>
      <c r="DK79" s="42" t="str">
        <f t="shared" si="162"/>
        <v/>
      </c>
      <c r="DL79" s="42"/>
      <c r="DO79" s="6">
        <f t="shared" si="127"/>
        <v>73</v>
      </c>
      <c r="DP79" s="3">
        <f t="shared" si="106"/>
        <v>625</v>
      </c>
      <c r="DS79" s="24">
        <f t="shared" si="121"/>
        <v>625</v>
      </c>
      <c r="DT79" s="42" t="str">
        <f t="shared" si="163"/>
        <v>NA</v>
      </c>
      <c r="DU79" s="43" t="str" cm="1">
        <f t="array" ref="DU79">IFERROR(_xlfn.XLOOKUP($B$4&amp;$B$11&amp;DT79,$A$69:$A$91&amp;$B$69:$B$91&amp;$C$69:$C$91,$D$69:$D$91),"")</f>
        <v/>
      </c>
      <c r="DV79" s="44" t="str">
        <f t="shared" si="173"/>
        <v/>
      </c>
      <c r="DW79" s="44">
        <f t="shared" si="164"/>
        <v>0</v>
      </c>
      <c r="DX79" s="44">
        <f t="shared" si="165"/>
        <v>0</v>
      </c>
      <c r="DY79" s="42" t="str">
        <f t="shared" si="166"/>
        <v/>
      </c>
      <c r="DZ79" s="42"/>
      <c r="EC79" s="6">
        <f t="shared" si="128"/>
        <v>73</v>
      </c>
      <c r="ED79" s="47">
        <f t="shared" si="75"/>
        <v>531.91489361702122</v>
      </c>
      <c r="EE79" s="6">
        <f t="shared" si="74"/>
        <v>0</v>
      </c>
      <c r="EG79" s="8">
        <f t="shared" si="115"/>
        <v>531.91489361702122</v>
      </c>
      <c r="EH79" s="45" t="s">
        <v>62</v>
      </c>
      <c r="EI79" s="110">
        <f t="shared" si="76"/>
        <v>0</v>
      </c>
      <c r="EJ79" s="109">
        <f t="shared" si="174"/>
        <v>0</v>
      </c>
      <c r="EK79" s="109">
        <f t="shared" si="167"/>
        <v>0</v>
      </c>
      <c r="EL79" s="44">
        <f t="shared" si="168"/>
        <v>0</v>
      </c>
      <c r="EM79" s="42" t="str">
        <f t="shared" si="169"/>
        <v/>
      </c>
    </row>
    <row r="80" spans="1:143" hidden="1" x14ac:dyDescent="0.25">
      <c r="A80" s="1" t="s">
        <v>49</v>
      </c>
      <c r="B80" s="1" t="s">
        <v>32</v>
      </c>
      <c r="C80" s="15" t="s">
        <v>62</v>
      </c>
      <c r="D80" s="150">
        <f>B13</f>
        <v>0</v>
      </c>
      <c r="U80" s="6">
        <f t="shared" si="122"/>
        <v>74</v>
      </c>
      <c r="V80" s="9">
        <f t="shared" si="129"/>
        <v>500</v>
      </c>
      <c r="Y80" s="8">
        <f t="shared" si="109"/>
        <v>500</v>
      </c>
      <c r="Z80" s="30" t="str">
        <f t="shared" si="130"/>
        <v>NA</v>
      </c>
      <c r="AA80" s="28" t="str" cm="1">
        <f t="array" ref="AA80">IFERROR(_xlfn.XLOOKUP($B$4&amp;$B$11&amp;Z80,$A$69:$A$91&amp;$B$69:$B$91&amp;$C$69:$C$91,$D$69:$D$91),"")</f>
        <v/>
      </c>
      <c r="AB80" s="30" t="str">
        <f t="shared" si="116"/>
        <v/>
      </c>
      <c r="AC80" s="29" t="str">
        <f t="shared" si="131"/>
        <v/>
      </c>
      <c r="AD80" s="29">
        <f t="shared" si="132"/>
        <v>0</v>
      </c>
      <c r="AE80" s="30" t="str">
        <f t="shared" si="133"/>
        <v/>
      </c>
      <c r="AI80" s="6">
        <f t="shared" si="123"/>
        <v>74</v>
      </c>
      <c r="AJ80" s="9">
        <f t="shared" si="134"/>
        <v>500</v>
      </c>
      <c r="AM80" s="8">
        <f t="shared" si="110"/>
        <v>500</v>
      </c>
      <c r="AN80" s="32" t="str">
        <f t="shared" si="135"/>
        <v>NA</v>
      </c>
      <c r="AO80" s="33" t="str" cm="1">
        <f t="array" ref="AO80">IFERROR(_xlfn.XLOOKUP($B$4&amp;$B$11&amp;AN80,$A$69:$A$91&amp;$B$69:$B$91&amp;$C$69:$C$91,$D$69:$D$91),"")</f>
        <v/>
      </c>
      <c r="AP80" s="32" t="str">
        <f t="shared" si="117"/>
        <v/>
      </c>
      <c r="AQ80" s="37" t="str">
        <f t="shared" si="136"/>
        <v/>
      </c>
      <c r="AR80" s="37">
        <f t="shared" si="137"/>
        <v>0</v>
      </c>
      <c r="AS80" s="32" t="str">
        <f t="shared" si="138"/>
        <v/>
      </c>
      <c r="AT80" s="32"/>
      <c r="AU80" s="8"/>
      <c r="AV80" s="8"/>
      <c r="AW80" s="20">
        <f t="shared" si="107"/>
        <v>74</v>
      </c>
      <c r="AX80" s="22">
        <f t="shared" si="103"/>
        <v>625</v>
      </c>
      <c r="AY80" s="8"/>
      <c r="AZ80" s="8"/>
      <c r="BA80" s="22">
        <f t="shared" si="108"/>
        <v>625</v>
      </c>
      <c r="BB80" s="32" t="str">
        <f t="shared" si="139"/>
        <v>NA</v>
      </c>
      <c r="BC80" s="33" t="str" cm="1">
        <f t="array" ref="BC80">IFERROR(_xlfn.XLOOKUP($B$4&amp;$B$11&amp;BB80,$A$69:$A$91&amp;$B$69:$B$91&amp;$C$69:$C$91,$D$69:$D$91),"")</f>
        <v/>
      </c>
      <c r="BD80" s="37" t="str">
        <f t="shared" si="170"/>
        <v/>
      </c>
      <c r="BE80" s="37">
        <f t="shared" si="140"/>
        <v>0</v>
      </c>
      <c r="BF80" s="37">
        <f t="shared" si="141"/>
        <v>0</v>
      </c>
      <c r="BG80" s="32" t="str">
        <f t="shared" si="142"/>
        <v/>
      </c>
      <c r="BK80" s="20">
        <f t="shared" si="118"/>
        <v>74</v>
      </c>
      <c r="BL80" s="22">
        <f t="shared" si="104"/>
        <v>625</v>
      </c>
      <c r="BO80" s="22">
        <f t="shared" si="111"/>
        <v>625</v>
      </c>
      <c r="BP80" s="32" t="str">
        <f t="shared" si="143"/>
        <v>NA</v>
      </c>
      <c r="BQ80" s="33" t="str" cm="1">
        <f t="array" ref="BQ80">IFERROR(_xlfn.XLOOKUP($B$4&amp;$B$11&amp;BP80,$A$69:$A$91&amp;$B$69:$B$91&amp;$C$69:$C$91,$D$69:$D$91),"")</f>
        <v/>
      </c>
      <c r="BR80" s="37" t="str">
        <f t="shared" si="171"/>
        <v/>
      </c>
      <c r="BS80" s="37">
        <f t="shared" si="144"/>
        <v>0</v>
      </c>
      <c r="BT80" s="37">
        <f t="shared" si="145"/>
        <v>0</v>
      </c>
      <c r="BU80" s="32" t="str">
        <f t="shared" si="146"/>
        <v/>
      </c>
      <c r="BV80" s="32"/>
      <c r="BY80" s="6">
        <f t="shared" si="124"/>
        <v>74</v>
      </c>
      <c r="BZ80" s="9">
        <f t="shared" si="147"/>
        <v>500</v>
      </c>
      <c r="CA80" s="6">
        <f t="shared" si="148"/>
        <v>0</v>
      </c>
      <c r="CC80" s="8">
        <f t="shared" si="112"/>
        <v>500</v>
      </c>
      <c r="CD80" s="42" t="str">
        <f t="shared" si="149"/>
        <v>NA</v>
      </c>
      <c r="CE80" s="43" t="str" cm="1">
        <f t="array" ref="CE80">IFERROR(_xlfn.XLOOKUP($B$4&amp;$B$11&amp;CD80,$A$69:$A$91&amp;$B$69:$B$91&amp;$C$69:$C$91,$D$69:$D$91),"")</f>
        <v/>
      </c>
      <c r="CF80" s="42" t="str">
        <f t="shared" si="119"/>
        <v/>
      </c>
      <c r="CG80" s="44" t="str">
        <f t="shared" si="150"/>
        <v/>
      </c>
      <c r="CH80" s="44">
        <f t="shared" si="151"/>
        <v>0</v>
      </c>
      <c r="CI80" s="42" t="str">
        <f t="shared" si="152"/>
        <v/>
      </c>
      <c r="CJ80" s="42"/>
      <c r="CM80" s="6">
        <f t="shared" si="125"/>
        <v>74</v>
      </c>
      <c r="CN80" s="9">
        <f t="shared" si="153"/>
        <v>500</v>
      </c>
      <c r="CQ80" s="8">
        <f t="shared" si="113"/>
        <v>500</v>
      </c>
      <c r="CR80" s="42" t="str">
        <f t="shared" si="154"/>
        <v>NA</v>
      </c>
      <c r="CS80" s="43" t="str" cm="1">
        <f t="array" ref="CS80">IFERROR(_xlfn.XLOOKUP($B$4&amp;$B$11&amp;CR80,$A$69:$A$91&amp;$B$69:$B$91&amp;$C$69:$C$91,$D$69:$D$91),"")</f>
        <v/>
      </c>
      <c r="CT80" s="42" t="str">
        <f t="shared" si="120"/>
        <v/>
      </c>
      <c r="CU80" s="44" t="str">
        <f t="shared" si="155"/>
        <v/>
      </c>
      <c r="CV80" s="44">
        <f t="shared" si="156"/>
        <v>0</v>
      </c>
      <c r="CW80" s="42" t="str">
        <f t="shared" si="157"/>
        <v/>
      </c>
      <c r="DA80" s="6">
        <f t="shared" si="126"/>
        <v>74</v>
      </c>
      <c r="DB80" s="4">
        <f t="shared" si="105"/>
        <v>625</v>
      </c>
      <c r="DC80" s="6">
        <f t="shared" si="158"/>
        <v>0</v>
      </c>
      <c r="DE80" s="24">
        <f t="shared" si="114"/>
        <v>625</v>
      </c>
      <c r="DF80" s="42" t="str">
        <f t="shared" si="159"/>
        <v>NA</v>
      </c>
      <c r="DG80" s="43" t="str" cm="1">
        <f t="array" ref="DG80">IFERROR(_xlfn.XLOOKUP($B$4&amp;$B$11&amp;DF80,$A$69:$A$91&amp;$B$69:$B$91&amp;$C$69:$C$91,$D$69:$D$91),"")</f>
        <v/>
      </c>
      <c r="DH80" s="44" t="str">
        <f t="shared" si="172"/>
        <v/>
      </c>
      <c r="DI80" s="44">
        <f t="shared" si="160"/>
        <v>0</v>
      </c>
      <c r="DJ80" s="44">
        <f t="shared" si="161"/>
        <v>0</v>
      </c>
      <c r="DK80" s="42" t="str">
        <f t="shared" si="162"/>
        <v/>
      </c>
      <c r="DL80" s="42"/>
      <c r="DO80" s="6">
        <f t="shared" si="127"/>
        <v>74</v>
      </c>
      <c r="DP80" s="3">
        <f t="shared" si="106"/>
        <v>625</v>
      </c>
      <c r="DS80" s="24">
        <f t="shared" si="121"/>
        <v>625</v>
      </c>
      <c r="DT80" s="42" t="str">
        <f t="shared" si="163"/>
        <v>NA</v>
      </c>
      <c r="DU80" s="43" t="str" cm="1">
        <f t="array" ref="DU80">IFERROR(_xlfn.XLOOKUP($B$4&amp;$B$11&amp;DT80,$A$69:$A$91&amp;$B$69:$B$91&amp;$C$69:$C$91,$D$69:$D$91),"")</f>
        <v/>
      </c>
      <c r="DV80" s="44" t="str">
        <f t="shared" si="173"/>
        <v/>
      </c>
      <c r="DW80" s="44">
        <f t="shared" si="164"/>
        <v>0</v>
      </c>
      <c r="DX80" s="44">
        <f t="shared" si="165"/>
        <v>0</v>
      </c>
      <c r="DY80" s="42" t="str">
        <f t="shared" si="166"/>
        <v/>
      </c>
      <c r="DZ80" s="42"/>
      <c r="EC80" s="6">
        <f t="shared" si="128"/>
        <v>74</v>
      </c>
      <c r="ED80" s="47">
        <f t="shared" si="75"/>
        <v>531.91489361702122</v>
      </c>
      <c r="EE80" s="6">
        <f t="shared" si="74"/>
        <v>0</v>
      </c>
      <c r="EG80" s="8">
        <f t="shared" si="115"/>
        <v>531.91489361702122</v>
      </c>
      <c r="EH80" s="45" t="s">
        <v>62</v>
      </c>
      <c r="EI80" s="110">
        <f t="shared" si="76"/>
        <v>0</v>
      </c>
      <c r="EJ80" s="109">
        <f t="shared" si="174"/>
        <v>0</v>
      </c>
      <c r="EK80" s="109">
        <f t="shared" si="167"/>
        <v>0</v>
      </c>
      <c r="EL80" s="44">
        <f t="shared" si="168"/>
        <v>0</v>
      </c>
      <c r="EM80" s="42" t="str">
        <f t="shared" si="169"/>
        <v/>
      </c>
    </row>
    <row r="81" spans="1:143" hidden="1" x14ac:dyDescent="0.25">
      <c r="A81" s="1" t="s">
        <v>49</v>
      </c>
      <c r="B81" s="1" t="s">
        <v>32</v>
      </c>
      <c r="C81" s="15" t="s">
        <v>62</v>
      </c>
      <c r="D81" s="150">
        <f>B13</f>
        <v>0</v>
      </c>
      <c r="U81" s="6">
        <f t="shared" si="122"/>
        <v>75</v>
      </c>
      <c r="V81" s="9">
        <f t="shared" si="129"/>
        <v>500</v>
      </c>
      <c r="Y81" s="8">
        <f t="shared" si="109"/>
        <v>500</v>
      </c>
      <c r="Z81" s="30" t="str">
        <f t="shared" si="130"/>
        <v>NA</v>
      </c>
      <c r="AA81" s="28" t="str" cm="1">
        <f t="array" ref="AA81">IFERROR(_xlfn.XLOOKUP($B$4&amp;$B$11&amp;Z81,$A$69:$A$91&amp;$B$69:$B$91&amp;$C$69:$C$91,$D$69:$D$91),"")</f>
        <v/>
      </c>
      <c r="AB81" s="30" t="str">
        <f t="shared" si="116"/>
        <v/>
      </c>
      <c r="AC81" s="29" t="str">
        <f t="shared" si="131"/>
        <v/>
      </c>
      <c r="AD81" s="29">
        <f t="shared" si="132"/>
        <v>0</v>
      </c>
      <c r="AE81" s="30" t="str">
        <f t="shared" si="133"/>
        <v/>
      </c>
      <c r="AI81" s="6">
        <f t="shared" si="123"/>
        <v>75</v>
      </c>
      <c r="AJ81" s="9">
        <f t="shared" si="134"/>
        <v>500</v>
      </c>
      <c r="AM81" s="8">
        <f t="shared" si="110"/>
        <v>500</v>
      </c>
      <c r="AN81" s="32" t="str">
        <f t="shared" si="135"/>
        <v>NA</v>
      </c>
      <c r="AO81" s="33" t="str" cm="1">
        <f t="array" ref="AO81">IFERROR(_xlfn.XLOOKUP($B$4&amp;$B$11&amp;AN81,$A$69:$A$91&amp;$B$69:$B$91&amp;$C$69:$C$91,$D$69:$D$91),"")</f>
        <v/>
      </c>
      <c r="AP81" s="32" t="str">
        <f t="shared" si="117"/>
        <v/>
      </c>
      <c r="AQ81" s="37" t="str">
        <f t="shared" si="136"/>
        <v/>
      </c>
      <c r="AR81" s="37">
        <f t="shared" si="137"/>
        <v>0</v>
      </c>
      <c r="AS81" s="32" t="str">
        <f t="shared" si="138"/>
        <v/>
      </c>
      <c r="AT81" s="32"/>
      <c r="AU81" s="8"/>
      <c r="AV81" s="8"/>
      <c r="AW81" s="20">
        <f t="shared" si="107"/>
        <v>75</v>
      </c>
      <c r="AX81" s="22">
        <f t="shared" si="103"/>
        <v>625</v>
      </c>
      <c r="AY81" s="8"/>
      <c r="AZ81" s="8"/>
      <c r="BA81" s="22">
        <f t="shared" si="108"/>
        <v>625</v>
      </c>
      <c r="BB81" s="32" t="str">
        <f t="shared" si="139"/>
        <v>NA</v>
      </c>
      <c r="BC81" s="33" t="str" cm="1">
        <f t="array" ref="BC81">IFERROR(_xlfn.XLOOKUP($B$4&amp;$B$11&amp;BB81,$A$69:$A$91&amp;$B$69:$B$91&amp;$C$69:$C$91,$D$69:$D$91),"")</f>
        <v/>
      </c>
      <c r="BD81" s="37" t="str">
        <f t="shared" si="170"/>
        <v/>
      </c>
      <c r="BE81" s="37">
        <f t="shared" si="140"/>
        <v>0</v>
      </c>
      <c r="BF81" s="37">
        <f t="shared" si="141"/>
        <v>0</v>
      </c>
      <c r="BG81" s="32" t="str">
        <f t="shared" si="142"/>
        <v/>
      </c>
      <c r="BK81" s="20">
        <f t="shared" si="118"/>
        <v>75</v>
      </c>
      <c r="BL81" s="22">
        <f t="shared" si="104"/>
        <v>625</v>
      </c>
      <c r="BO81" s="22">
        <f t="shared" si="111"/>
        <v>625</v>
      </c>
      <c r="BP81" s="32" t="str">
        <f t="shared" si="143"/>
        <v>NA</v>
      </c>
      <c r="BQ81" s="33" t="str" cm="1">
        <f t="array" ref="BQ81">IFERROR(_xlfn.XLOOKUP($B$4&amp;$B$11&amp;BP81,$A$69:$A$91&amp;$B$69:$B$91&amp;$C$69:$C$91,$D$69:$D$91),"")</f>
        <v/>
      </c>
      <c r="BR81" s="37" t="str">
        <f t="shared" si="171"/>
        <v/>
      </c>
      <c r="BS81" s="37">
        <f t="shared" si="144"/>
        <v>0</v>
      </c>
      <c r="BT81" s="37">
        <f t="shared" si="145"/>
        <v>0</v>
      </c>
      <c r="BU81" s="32" t="str">
        <f t="shared" si="146"/>
        <v/>
      </c>
      <c r="BV81" s="32"/>
      <c r="BY81" s="6">
        <f t="shared" si="124"/>
        <v>75</v>
      </c>
      <c r="BZ81" s="9">
        <f t="shared" si="147"/>
        <v>500</v>
      </c>
      <c r="CA81" s="6">
        <f t="shared" si="148"/>
        <v>0</v>
      </c>
      <c r="CC81" s="8">
        <f t="shared" si="112"/>
        <v>500</v>
      </c>
      <c r="CD81" s="42" t="str">
        <f t="shared" si="149"/>
        <v>NA</v>
      </c>
      <c r="CE81" s="43" t="str" cm="1">
        <f t="array" ref="CE81">IFERROR(_xlfn.XLOOKUP($B$4&amp;$B$11&amp;CD81,$A$69:$A$91&amp;$B$69:$B$91&amp;$C$69:$C$91,$D$69:$D$91),"")</f>
        <v/>
      </c>
      <c r="CF81" s="42" t="str">
        <f t="shared" si="119"/>
        <v/>
      </c>
      <c r="CG81" s="44" t="str">
        <f t="shared" si="150"/>
        <v/>
      </c>
      <c r="CH81" s="44">
        <f t="shared" si="151"/>
        <v>0</v>
      </c>
      <c r="CI81" s="42" t="str">
        <f t="shared" si="152"/>
        <v/>
      </c>
      <c r="CJ81" s="42"/>
      <c r="CM81" s="6">
        <f t="shared" si="125"/>
        <v>75</v>
      </c>
      <c r="CN81" s="9">
        <f t="shared" si="153"/>
        <v>500</v>
      </c>
      <c r="CQ81" s="8">
        <f t="shared" si="113"/>
        <v>500</v>
      </c>
      <c r="CR81" s="42" t="str">
        <f t="shared" si="154"/>
        <v>NA</v>
      </c>
      <c r="CS81" s="43" t="str" cm="1">
        <f t="array" ref="CS81">IFERROR(_xlfn.XLOOKUP($B$4&amp;$B$11&amp;CR81,$A$69:$A$91&amp;$B$69:$B$91&amp;$C$69:$C$91,$D$69:$D$91),"")</f>
        <v/>
      </c>
      <c r="CT81" s="42" t="str">
        <f t="shared" si="120"/>
        <v/>
      </c>
      <c r="CU81" s="44" t="str">
        <f t="shared" si="155"/>
        <v/>
      </c>
      <c r="CV81" s="44">
        <f t="shared" si="156"/>
        <v>0</v>
      </c>
      <c r="CW81" s="42" t="str">
        <f t="shared" si="157"/>
        <v/>
      </c>
      <c r="DA81" s="6">
        <f t="shared" si="126"/>
        <v>75</v>
      </c>
      <c r="DB81" s="4">
        <f t="shared" si="105"/>
        <v>625</v>
      </c>
      <c r="DC81" s="6">
        <f t="shared" si="158"/>
        <v>0</v>
      </c>
      <c r="DE81" s="24">
        <f t="shared" si="114"/>
        <v>625</v>
      </c>
      <c r="DF81" s="42" t="str">
        <f t="shared" si="159"/>
        <v>NA</v>
      </c>
      <c r="DG81" s="43" t="str" cm="1">
        <f t="array" ref="DG81">IFERROR(_xlfn.XLOOKUP($B$4&amp;$B$11&amp;DF81,$A$69:$A$91&amp;$B$69:$B$91&amp;$C$69:$C$91,$D$69:$D$91),"")</f>
        <v/>
      </c>
      <c r="DH81" s="44" t="str">
        <f t="shared" si="172"/>
        <v/>
      </c>
      <c r="DI81" s="44">
        <f t="shared" si="160"/>
        <v>0</v>
      </c>
      <c r="DJ81" s="44">
        <f t="shared" si="161"/>
        <v>0</v>
      </c>
      <c r="DK81" s="42" t="str">
        <f t="shared" si="162"/>
        <v/>
      </c>
      <c r="DL81" s="42"/>
      <c r="DO81" s="6">
        <f t="shared" si="127"/>
        <v>75</v>
      </c>
      <c r="DP81" s="3">
        <f t="shared" si="106"/>
        <v>625</v>
      </c>
      <c r="DS81" s="24">
        <f t="shared" si="121"/>
        <v>625</v>
      </c>
      <c r="DT81" s="42" t="str">
        <f t="shared" si="163"/>
        <v>NA</v>
      </c>
      <c r="DU81" s="43" t="str" cm="1">
        <f t="array" ref="DU81">IFERROR(_xlfn.XLOOKUP($B$4&amp;$B$11&amp;DT81,$A$69:$A$91&amp;$B$69:$B$91&amp;$C$69:$C$91,$D$69:$D$91),"")</f>
        <v/>
      </c>
      <c r="DV81" s="44" t="str">
        <f t="shared" si="173"/>
        <v/>
      </c>
      <c r="DW81" s="44">
        <f t="shared" si="164"/>
        <v>0</v>
      </c>
      <c r="DX81" s="44">
        <f t="shared" si="165"/>
        <v>0</v>
      </c>
      <c r="DY81" s="42" t="str">
        <f t="shared" si="166"/>
        <v/>
      </c>
      <c r="DZ81" s="42"/>
      <c r="EC81" s="6">
        <f t="shared" si="128"/>
        <v>75</v>
      </c>
      <c r="ED81" s="47">
        <f t="shared" si="75"/>
        <v>531.91489361702122</v>
      </c>
      <c r="EE81" s="6">
        <f t="shared" si="74"/>
        <v>0</v>
      </c>
      <c r="EG81" s="8">
        <f t="shared" si="115"/>
        <v>531.91489361702122</v>
      </c>
      <c r="EH81" s="45" t="s">
        <v>62</v>
      </c>
      <c r="EI81" s="110">
        <f t="shared" si="76"/>
        <v>0</v>
      </c>
      <c r="EJ81" s="109">
        <f t="shared" si="174"/>
        <v>0</v>
      </c>
      <c r="EK81" s="109">
        <f t="shared" si="167"/>
        <v>0</v>
      </c>
      <c r="EL81" s="44">
        <f t="shared" si="168"/>
        <v>0</v>
      </c>
      <c r="EM81" s="42" t="str">
        <f t="shared" si="169"/>
        <v/>
      </c>
    </row>
    <row r="82" spans="1:143" hidden="1" x14ac:dyDescent="0.25">
      <c r="A82" s="1" t="s">
        <v>49</v>
      </c>
      <c r="B82" s="1" t="s">
        <v>33</v>
      </c>
      <c r="C82" s="15" t="s">
        <v>63</v>
      </c>
      <c r="D82" s="150">
        <f>B6</f>
        <v>0</v>
      </c>
      <c r="U82" s="6">
        <f t="shared" si="122"/>
        <v>76</v>
      </c>
      <c r="V82" s="9">
        <f t="shared" si="129"/>
        <v>500</v>
      </c>
      <c r="Y82" s="8">
        <f t="shared" si="109"/>
        <v>500</v>
      </c>
      <c r="Z82" s="30" t="str">
        <f t="shared" si="130"/>
        <v>NA</v>
      </c>
      <c r="AA82" s="28" t="str" cm="1">
        <f t="array" ref="AA82">IFERROR(_xlfn.XLOOKUP($B$4&amp;$B$11&amp;Z82,$A$69:$A$91&amp;$B$69:$B$91&amp;$C$69:$C$91,$D$69:$D$91),"")</f>
        <v/>
      </c>
      <c r="AB82" s="30" t="str">
        <f t="shared" si="116"/>
        <v/>
      </c>
      <c r="AC82" s="29" t="str">
        <f t="shared" si="131"/>
        <v/>
      </c>
      <c r="AD82" s="29">
        <f t="shared" si="132"/>
        <v>0</v>
      </c>
      <c r="AE82" s="30" t="str">
        <f t="shared" si="133"/>
        <v/>
      </c>
      <c r="AI82" s="6">
        <f t="shared" si="123"/>
        <v>76</v>
      </c>
      <c r="AJ82" s="9">
        <f t="shared" si="134"/>
        <v>500</v>
      </c>
      <c r="AM82" s="8">
        <f t="shared" si="110"/>
        <v>500</v>
      </c>
      <c r="AN82" s="32" t="str">
        <f t="shared" si="135"/>
        <v>NA</v>
      </c>
      <c r="AO82" s="33" t="str" cm="1">
        <f t="array" ref="AO82">IFERROR(_xlfn.XLOOKUP($B$4&amp;$B$11&amp;AN82,$A$69:$A$91&amp;$B$69:$B$91&amp;$C$69:$C$91,$D$69:$D$91),"")</f>
        <v/>
      </c>
      <c r="AP82" s="32" t="str">
        <f t="shared" si="117"/>
        <v/>
      </c>
      <c r="AQ82" s="37" t="str">
        <f t="shared" si="136"/>
        <v/>
      </c>
      <c r="AR82" s="37">
        <f t="shared" si="137"/>
        <v>0</v>
      </c>
      <c r="AS82" s="32" t="str">
        <f t="shared" si="138"/>
        <v/>
      </c>
      <c r="AT82" s="32"/>
      <c r="AU82" s="8"/>
      <c r="AV82" s="8"/>
      <c r="AW82" s="20">
        <f t="shared" si="107"/>
        <v>76</v>
      </c>
      <c r="AX82" s="22">
        <f t="shared" si="103"/>
        <v>625</v>
      </c>
      <c r="AY82" s="8"/>
      <c r="AZ82" s="8"/>
      <c r="BA82" s="22">
        <f t="shared" si="108"/>
        <v>625</v>
      </c>
      <c r="BB82" s="32" t="str">
        <f t="shared" si="139"/>
        <v>NA</v>
      </c>
      <c r="BC82" s="33" t="str" cm="1">
        <f t="array" ref="BC82">IFERROR(_xlfn.XLOOKUP($B$4&amp;$B$11&amp;BB82,$A$69:$A$91&amp;$B$69:$B$91&amp;$C$69:$C$91,$D$69:$D$91),"")</f>
        <v/>
      </c>
      <c r="BD82" s="37" t="str">
        <f t="shared" si="170"/>
        <v/>
      </c>
      <c r="BE82" s="37">
        <f t="shared" si="140"/>
        <v>0</v>
      </c>
      <c r="BF82" s="37">
        <f t="shared" si="141"/>
        <v>0</v>
      </c>
      <c r="BG82" s="32" t="str">
        <f t="shared" si="142"/>
        <v/>
      </c>
      <c r="BK82" s="20">
        <f t="shared" si="118"/>
        <v>76</v>
      </c>
      <c r="BL82" s="22">
        <f t="shared" si="104"/>
        <v>625</v>
      </c>
      <c r="BO82" s="22">
        <f t="shared" si="111"/>
        <v>625</v>
      </c>
      <c r="BP82" s="32" t="str">
        <f t="shared" si="143"/>
        <v>NA</v>
      </c>
      <c r="BQ82" s="33" t="str" cm="1">
        <f t="array" ref="BQ82">IFERROR(_xlfn.XLOOKUP($B$4&amp;$B$11&amp;BP82,$A$69:$A$91&amp;$B$69:$B$91&amp;$C$69:$C$91,$D$69:$D$91),"")</f>
        <v/>
      </c>
      <c r="BR82" s="37" t="str">
        <f t="shared" si="171"/>
        <v/>
      </c>
      <c r="BS82" s="37">
        <f t="shared" si="144"/>
        <v>0</v>
      </c>
      <c r="BT82" s="37">
        <f t="shared" si="145"/>
        <v>0</v>
      </c>
      <c r="BU82" s="32" t="str">
        <f t="shared" si="146"/>
        <v/>
      </c>
      <c r="BV82" s="32"/>
      <c r="BY82" s="6">
        <f t="shared" si="124"/>
        <v>76</v>
      </c>
      <c r="BZ82" s="9">
        <f t="shared" si="147"/>
        <v>500</v>
      </c>
      <c r="CA82" s="6">
        <f t="shared" si="148"/>
        <v>0</v>
      </c>
      <c r="CC82" s="8">
        <f t="shared" si="112"/>
        <v>500</v>
      </c>
      <c r="CD82" s="42" t="str">
        <f t="shared" si="149"/>
        <v>NA</v>
      </c>
      <c r="CE82" s="43" t="str" cm="1">
        <f t="array" ref="CE82">IFERROR(_xlfn.XLOOKUP($B$4&amp;$B$11&amp;CD82,$A$69:$A$91&amp;$B$69:$B$91&amp;$C$69:$C$91,$D$69:$D$91),"")</f>
        <v/>
      </c>
      <c r="CF82" s="42" t="str">
        <f t="shared" si="119"/>
        <v/>
      </c>
      <c r="CG82" s="44" t="str">
        <f t="shared" si="150"/>
        <v/>
      </c>
      <c r="CH82" s="44">
        <f t="shared" si="151"/>
        <v>0</v>
      </c>
      <c r="CI82" s="42" t="str">
        <f t="shared" si="152"/>
        <v/>
      </c>
      <c r="CJ82" s="42"/>
      <c r="CM82" s="6">
        <f t="shared" si="125"/>
        <v>76</v>
      </c>
      <c r="CN82" s="9">
        <f t="shared" si="153"/>
        <v>500</v>
      </c>
      <c r="CQ82" s="8">
        <f t="shared" si="113"/>
        <v>500</v>
      </c>
      <c r="CR82" s="42" t="str">
        <f t="shared" si="154"/>
        <v>NA</v>
      </c>
      <c r="CS82" s="43" t="str" cm="1">
        <f t="array" ref="CS82">IFERROR(_xlfn.XLOOKUP($B$4&amp;$B$11&amp;CR82,$A$69:$A$91&amp;$B$69:$B$91&amp;$C$69:$C$91,$D$69:$D$91),"")</f>
        <v/>
      </c>
      <c r="CT82" s="42" t="str">
        <f t="shared" si="120"/>
        <v/>
      </c>
      <c r="CU82" s="44" t="str">
        <f t="shared" si="155"/>
        <v/>
      </c>
      <c r="CV82" s="44">
        <f t="shared" si="156"/>
        <v>0</v>
      </c>
      <c r="CW82" s="42" t="str">
        <f t="shared" si="157"/>
        <v/>
      </c>
      <c r="DA82" s="6">
        <f t="shared" si="126"/>
        <v>76</v>
      </c>
      <c r="DB82" s="4">
        <f t="shared" si="105"/>
        <v>625</v>
      </c>
      <c r="DC82" s="6">
        <f t="shared" si="158"/>
        <v>0</v>
      </c>
      <c r="DE82" s="24">
        <f t="shared" si="114"/>
        <v>625</v>
      </c>
      <c r="DF82" s="42" t="str">
        <f t="shared" si="159"/>
        <v>NA</v>
      </c>
      <c r="DG82" s="43" t="str" cm="1">
        <f t="array" ref="DG82">IFERROR(_xlfn.XLOOKUP($B$4&amp;$B$11&amp;DF82,$A$69:$A$91&amp;$B$69:$B$91&amp;$C$69:$C$91,$D$69:$D$91),"")</f>
        <v/>
      </c>
      <c r="DH82" s="44" t="str">
        <f t="shared" si="172"/>
        <v/>
      </c>
      <c r="DI82" s="44">
        <f t="shared" si="160"/>
        <v>0</v>
      </c>
      <c r="DJ82" s="44">
        <f t="shared" si="161"/>
        <v>0</v>
      </c>
      <c r="DK82" s="42" t="str">
        <f t="shared" si="162"/>
        <v/>
      </c>
      <c r="DL82" s="42"/>
      <c r="DO82" s="6">
        <f t="shared" si="127"/>
        <v>76</v>
      </c>
      <c r="DP82" s="3">
        <f t="shared" si="106"/>
        <v>625</v>
      </c>
      <c r="DS82" s="24">
        <f t="shared" si="121"/>
        <v>625</v>
      </c>
      <c r="DT82" s="42" t="str">
        <f t="shared" si="163"/>
        <v>NA</v>
      </c>
      <c r="DU82" s="43" t="str" cm="1">
        <f t="array" ref="DU82">IFERROR(_xlfn.XLOOKUP($B$4&amp;$B$11&amp;DT82,$A$69:$A$91&amp;$B$69:$B$91&amp;$C$69:$C$91,$D$69:$D$91),"")</f>
        <v/>
      </c>
      <c r="DV82" s="44" t="str">
        <f t="shared" si="173"/>
        <v/>
      </c>
      <c r="DW82" s="44">
        <f t="shared" si="164"/>
        <v>0</v>
      </c>
      <c r="DX82" s="44">
        <f t="shared" si="165"/>
        <v>0</v>
      </c>
      <c r="DY82" s="42" t="str">
        <f t="shared" si="166"/>
        <v/>
      </c>
      <c r="DZ82" s="42"/>
      <c r="EC82" s="6">
        <f t="shared" si="128"/>
        <v>76</v>
      </c>
      <c r="ED82" s="47">
        <f t="shared" si="75"/>
        <v>531.91489361702122</v>
      </c>
      <c r="EE82" s="6">
        <f t="shared" si="74"/>
        <v>0</v>
      </c>
      <c r="EG82" s="8">
        <f t="shared" si="115"/>
        <v>531.91489361702122</v>
      </c>
      <c r="EH82" s="45" t="s">
        <v>62</v>
      </c>
      <c r="EI82" s="110">
        <f t="shared" si="76"/>
        <v>0</v>
      </c>
      <c r="EJ82" s="109">
        <f t="shared" si="174"/>
        <v>0</v>
      </c>
      <c r="EK82" s="109">
        <f t="shared" si="167"/>
        <v>0</v>
      </c>
      <c r="EL82" s="44">
        <f t="shared" si="168"/>
        <v>0</v>
      </c>
      <c r="EM82" s="42" t="str">
        <f t="shared" si="169"/>
        <v/>
      </c>
    </row>
    <row r="83" spans="1:143" hidden="1" x14ac:dyDescent="0.25">
      <c r="A83" s="1" t="s">
        <v>49</v>
      </c>
      <c r="B83" s="1" t="s">
        <v>33</v>
      </c>
      <c r="C83" s="15" t="s">
        <v>63</v>
      </c>
      <c r="D83" s="150">
        <f>B6</f>
        <v>0</v>
      </c>
      <c r="U83" s="6">
        <f t="shared" si="122"/>
        <v>77</v>
      </c>
      <c r="V83" s="9">
        <f t="shared" si="129"/>
        <v>500</v>
      </c>
      <c r="Y83" s="8">
        <f t="shared" si="109"/>
        <v>500</v>
      </c>
      <c r="Z83" s="30" t="str">
        <f t="shared" si="130"/>
        <v>NA</v>
      </c>
      <c r="AA83" s="28" t="str" cm="1">
        <f t="array" ref="AA83">IFERROR(_xlfn.XLOOKUP($B$4&amp;$B$11&amp;Z83,$A$69:$A$91&amp;$B$69:$B$91&amp;$C$69:$C$91,$D$69:$D$91),"")</f>
        <v/>
      </c>
      <c r="AB83" s="30" t="str">
        <f t="shared" si="116"/>
        <v/>
      </c>
      <c r="AC83" s="29" t="str">
        <f t="shared" si="131"/>
        <v/>
      </c>
      <c r="AD83" s="29">
        <f t="shared" si="132"/>
        <v>0</v>
      </c>
      <c r="AE83" s="30" t="str">
        <f t="shared" si="133"/>
        <v/>
      </c>
      <c r="AI83" s="6">
        <f t="shared" si="123"/>
        <v>77</v>
      </c>
      <c r="AJ83" s="9">
        <f t="shared" si="134"/>
        <v>500</v>
      </c>
      <c r="AM83" s="8">
        <f t="shared" si="110"/>
        <v>500</v>
      </c>
      <c r="AN83" s="32" t="str">
        <f t="shared" si="135"/>
        <v>NA</v>
      </c>
      <c r="AO83" s="33" t="str" cm="1">
        <f t="array" ref="AO83">IFERROR(_xlfn.XLOOKUP($B$4&amp;$B$11&amp;AN83,$A$69:$A$91&amp;$B$69:$B$91&amp;$C$69:$C$91,$D$69:$D$91),"")</f>
        <v/>
      </c>
      <c r="AP83" s="32" t="str">
        <f t="shared" si="117"/>
        <v/>
      </c>
      <c r="AQ83" s="37" t="str">
        <f t="shared" si="136"/>
        <v/>
      </c>
      <c r="AR83" s="37">
        <f t="shared" si="137"/>
        <v>0</v>
      </c>
      <c r="AS83" s="32" t="str">
        <f t="shared" si="138"/>
        <v/>
      </c>
      <c r="AT83" s="32"/>
      <c r="AU83" s="8"/>
      <c r="AV83" s="8"/>
      <c r="AW83" s="20">
        <f t="shared" si="107"/>
        <v>77</v>
      </c>
      <c r="AX83" s="22">
        <f t="shared" si="103"/>
        <v>625</v>
      </c>
      <c r="AY83" s="8"/>
      <c r="AZ83" s="8"/>
      <c r="BA83" s="22">
        <f t="shared" si="108"/>
        <v>625</v>
      </c>
      <c r="BB83" s="32" t="str">
        <f t="shared" si="139"/>
        <v>NA</v>
      </c>
      <c r="BC83" s="33" t="str" cm="1">
        <f t="array" ref="BC83">IFERROR(_xlfn.XLOOKUP($B$4&amp;$B$11&amp;BB83,$A$69:$A$91&amp;$B$69:$B$91&amp;$C$69:$C$91,$D$69:$D$91),"")</f>
        <v/>
      </c>
      <c r="BD83" s="37" t="str">
        <f t="shared" si="170"/>
        <v/>
      </c>
      <c r="BE83" s="37">
        <f t="shared" si="140"/>
        <v>0</v>
      </c>
      <c r="BF83" s="37">
        <f t="shared" si="141"/>
        <v>0</v>
      </c>
      <c r="BG83" s="32" t="str">
        <f t="shared" si="142"/>
        <v/>
      </c>
      <c r="BK83" s="20">
        <f t="shared" si="118"/>
        <v>77</v>
      </c>
      <c r="BL83" s="22">
        <f t="shared" si="104"/>
        <v>625</v>
      </c>
      <c r="BO83" s="22">
        <f t="shared" si="111"/>
        <v>625</v>
      </c>
      <c r="BP83" s="32" t="str">
        <f t="shared" si="143"/>
        <v>NA</v>
      </c>
      <c r="BQ83" s="33" t="str" cm="1">
        <f t="array" ref="BQ83">IFERROR(_xlfn.XLOOKUP($B$4&amp;$B$11&amp;BP83,$A$69:$A$91&amp;$B$69:$B$91&amp;$C$69:$C$91,$D$69:$D$91),"")</f>
        <v/>
      </c>
      <c r="BR83" s="37" t="str">
        <f t="shared" si="171"/>
        <v/>
      </c>
      <c r="BS83" s="37">
        <f t="shared" si="144"/>
        <v>0</v>
      </c>
      <c r="BT83" s="37">
        <f t="shared" si="145"/>
        <v>0</v>
      </c>
      <c r="BU83" s="32" t="str">
        <f t="shared" si="146"/>
        <v/>
      </c>
      <c r="BV83" s="32"/>
      <c r="BY83" s="6">
        <f t="shared" si="124"/>
        <v>77</v>
      </c>
      <c r="BZ83" s="9">
        <f t="shared" si="147"/>
        <v>500</v>
      </c>
      <c r="CA83" s="6">
        <f t="shared" si="148"/>
        <v>0</v>
      </c>
      <c r="CC83" s="8">
        <f t="shared" si="112"/>
        <v>500</v>
      </c>
      <c r="CD83" s="42" t="str">
        <f t="shared" si="149"/>
        <v>NA</v>
      </c>
      <c r="CE83" s="43" t="str" cm="1">
        <f t="array" ref="CE83">IFERROR(_xlfn.XLOOKUP($B$4&amp;$B$11&amp;CD83,$A$69:$A$91&amp;$B$69:$B$91&amp;$C$69:$C$91,$D$69:$D$91),"")</f>
        <v/>
      </c>
      <c r="CF83" s="42" t="str">
        <f t="shared" si="119"/>
        <v/>
      </c>
      <c r="CG83" s="44" t="str">
        <f t="shared" si="150"/>
        <v/>
      </c>
      <c r="CH83" s="44">
        <f t="shared" si="151"/>
        <v>0</v>
      </c>
      <c r="CI83" s="42" t="str">
        <f t="shared" si="152"/>
        <v/>
      </c>
      <c r="CJ83" s="42"/>
      <c r="CM83" s="6">
        <f t="shared" si="125"/>
        <v>77</v>
      </c>
      <c r="CN83" s="9">
        <f t="shared" si="153"/>
        <v>500</v>
      </c>
      <c r="CQ83" s="8">
        <f t="shared" si="113"/>
        <v>500</v>
      </c>
      <c r="CR83" s="42" t="str">
        <f t="shared" si="154"/>
        <v>NA</v>
      </c>
      <c r="CS83" s="43" t="str" cm="1">
        <f t="array" ref="CS83">IFERROR(_xlfn.XLOOKUP($B$4&amp;$B$11&amp;CR83,$A$69:$A$91&amp;$B$69:$B$91&amp;$C$69:$C$91,$D$69:$D$91),"")</f>
        <v/>
      </c>
      <c r="CT83" s="42" t="str">
        <f t="shared" si="120"/>
        <v/>
      </c>
      <c r="CU83" s="44" t="str">
        <f t="shared" si="155"/>
        <v/>
      </c>
      <c r="CV83" s="44">
        <f t="shared" si="156"/>
        <v>0</v>
      </c>
      <c r="CW83" s="42" t="str">
        <f t="shared" si="157"/>
        <v/>
      </c>
      <c r="DA83" s="6">
        <f t="shared" si="126"/>
        <v>77</v>
      </c>
      <c r="DB83" s="4">
        <f t="shared" si="105"/>
        <v>625</v>
      </c>
      <c r="DC83" s="6">
        <f t="shared" si="158"/>
        <v>0</v>
      </c>
      <c r="DE83" s="24">
        <f t="shared" si="114"/>
        <v>625</v>
      </c>
      <c r="DF83" s="42" t="str">
        <f t="shared" si="159"/>
        <v>NA</v>
      </c>
      <c r="DG83" s="43" t="str" cm="1">
        <f t="array" ref="DG83">IFERROR(_xlfn.XLOOKUP($B$4&amp;$B$11&amp;DF83,$A$69:$A$91&amp;$B$69:$B$91&amp;$C$69:$C$91,$D$69:$D$91),"")</f>
        <v/>
      </c>
      <c r="DH83" s="44" t="str">
        <f t="shared" si="172"/>
        <v/>
      </c>
      <c r="DI83" s="44">
        <f t="shared" si="160"/>
        <v>0</v>
      </c>
      <c r="DJ83" s="44">
        <f t="shared" si="161"/>
        <v>0</v>
      </c>
      <c r="DK83" s="42" t="str">
        <f t="shared" si="162"/>
        <v/>
      </c>
      <c r="DL83" s="42"/>
      <c r="DO83" s="6">
        <f t="shared" si="127"/>
        <v>77</v>
      </c>
      <c r="DP83" s="3">
        <f t="shared" si="106"/>
        <v>625</v>
      </c>
      <c r="DS83" s="24">
        <f t="shared" si="121"/>
        <v>625</v>
      </c>
      <c r="DT83" s="42" t="str">
        <f t="shared" si="163"/>
        <v>NA</v>
      </c>
      <c r="DU83" s="43" t="str" cm="1">
        <f t="array" ref="DU83">IFERROR(_xlfn.XLOOKUP($B$4&amp;$B$11&amp;DT83,$A$69:$A$91&amp;$B$69:$B$91&amp;$C$69:$C$91,$D$69:$D$91),"")</f>
        <v/>
      </c>
      <c r="DV83" s="44" t="str">
        <f t="shared" si="173"/>
        <v/>
      </c>
      <c r="DW83" s="44">
        <f t="shared" si="164"/>
        <v>0</v>
      </c>
      <c r="DX83" s="44">
        <f t="shared" si="165"/>
        <v>0</v>
      </c>
      <c r="DY83" s="42" t="str">
        <f t="shared" si="166"/>
        <v/>
      </c>
      <c r="DZ83" s="42"/>
      <c r="EC83" s="6">
        <f t="shared" si="128"/>
        <v>77</v>
      </c>
      <c r="ED83" s="47">
        <f t="shared" si="75"/>
        <v>531.91489361702122</v>
      </c>
      <c r="EE83" s="6">
        <f t="shared" ref="EE83:EE146" si="175">IF(MOD(EC83,12)=0,$B$41,0)</f>
        <v>0</v>
      </c>
      <c r="EG83" s="8">
        <f t="shared" si="115"/>
        <v>531.91489361702122</v>
      </c>
      <c r="EH83" s="45" t="s">
        <v>62</v>
      </c>
      <c r="EI83" s="110">
        <f t="shared" si="76"/>
        <v>0</v>
      </c>
      <c r="EJ83" s="109">
        <f t="shared" si="174"/>
        <v>0</v>
      </c>
      <c r="EK83" s="109">
        <f t="shared" si="167"/>
        <v>0</v>
      </c>
      <c r="EL83" s="44">
        <f t="shared" si="168"/>
        <v>0</v>
      </c>
      <c r="EM83" s="42" t="str">
        <f t="shared" si="169"/>
        <v/>
      </c>
    </row>
    <row r="84" spans="1:143" hidden="1" x14ac:dyDescent="0.25">
      <c r="A84" s="1" t="s">
        <v>49</v>
      </c>
      <c r="B84" s="1" t="s">
        <v>33</v>
      </c>
      <c r="C84" s="15" t="s">
        <v>63</v>
      </c>
      <c r="D84" s="150">
        <f>B6</f>
        <v>0</v>
      </c>
      <c r="U84" s="6">
        <f t="shared" si="122"/>
        <v>78</v>
      </c>
      <c r="V84" s="9">
        <f t="shared" si="129"/>
        <v>500</v>
      </c>
      <c r="Y84" s="8">
        <f t="shared" si="109"/>
        <v>500</v>
      </c>
      <c r="Z84" s="30" t="str">
        <f t="shared" si="130"/>
        <v>NA</v>
      </c>
      <c r="AA84" s="28" t="str" cm="1">
        <f t="array" ref="AA84">IFERROR(_xlfn.XLOOKUP($B$4&amp;$B$11&amp;Z84,$A$69:$A$91&amp;$B$69:$B$91&amp;$C$69:$C$91,$D$69:$D$91),"")</f>
        <v/>
      </c>
      <c r="AB84" s="30" t="str">
        <f t="shared" si="116"/>
        <v/>
      </c>
      <c r="AC84" s="29" t="str">
        <f t="shared" si="131"/>
        <v/>
      </c>
      <c r="AD84" s="29">
        <f t="shared" si="132"/>
        <v>0</v>
      </c>
      <c r="AE84" s="30" t="str">
        <f t="shared" si="133"/>
        <v/>
      </c>
      <c r="AI84" s="6">
        <f t="shared" si="123"/>
        <v>78</v>
      </c>
      <c r="AJ84" s="9">
        <f t="shared" si="134"/>
        <v>500</v>
      </c>
      <c r="AM84" s="8">
        <f t="shared" si="110"/>
        <v>500</v>
      </c>
      <c r="AN84" s="32" t="str">
        <f t="shared" si="135"/>
        <v>NA</v>
      </c>
      <c r="AO84" s="33" t="str" cm="1">
        <f t="array" ref="AO84">IFERROR(_xlfn.XLOOKUP($B$4&amp;$B$11&amp;AN84,$A$69:$A$91&amp;$B$69:$B$91&amp;$C$69:$C$91,$D$69:$D$91),"")</f>
        <v/>
      </c>
      <c r="AP84" s="32" t="str">
        <f t="shared" si="117"/>
        <v/>
      </c>
      <c r="AQ84" s="37" t="str">
        <f t="shared" si="136"/>
        <v/>
      </c>
      <c r="AR84" s="37">
        <f t="shared" si="137"/>
        <v>0</v>
      </c>
      <c r="AS84" s="32" t="str">
        <f t="shared" si="138"/>
        <v/>
      </c>
      <c r="AT84" s="32"/>
      <c r="AU84" s="8"/>
      <c r="AV84" s="8"/>
      <c r="AW84" s="20">
        <f t="shared" si="107"/>
        <v>78</v>
      </c>
      <c r="AX84" s="22">
        <f t="shared" si="103"/>
        <v>625</v>
      </c>
      <c r="AY84" s="8"/>
      <c r="AZ84" s="8"/>
      <c r="BA84" s="22">
        <f t="shared" si="108"/>
        <v>625</v>
      </c>
      <c r="BB84" s="32" t="str">
        <f t="shared" si="139"/>
        <v>NA</v>
      </c>
      <c r="BC84" s="33" t="str" cm="1">
        <f t="array" ref="BC84">IFERROR(_xlfn.XLOOKUP($B$4&amp;$B$11&amp;BB84,$A$69:$A$91&amp;$B$69:$B$91&amp;$C$69:$C$91,$D$69:$D$91),"")</f>
        <v/>
      </c>
      <c r="BD84" s="37" t="str">
        <f t="shared" si="170"/>
        <v/>
      </c>
      <c r="BE84" s="37">
        <f t="shared" si="140"/>
        <v>0</v>
      </c>
      <c r="BF84" s="37">
        <f t="shared" si="141"/>
        <v>0</v>
      </c>
      <c r="BG84" s="32" t="str">
        <f t="shared" si="142"/>
        <v/>
      </c>
      <c r="BK84" s="20">
        <f t="shared" si="118"/>
        <v>78</v>
      </c>
      <c r="BL84" s="22">
        <f t="shared" si="104"/>
        <v>625</v>
      </c>
      <c r="BO84" s="22">
        <f t="shared" si="111"/>
        <v>625</v>
      </c>
      <c r="BP84" s="32" t="str">
        <f t="shared" si="143"/>
        <v>NA</v>
      </c>
      <c r="BQ84" s="33" t="str" cm="1">
        <f t="array" ref="BQ84">IFERROR(_xlfn.XLOOKUP($B$4&amp;$B$11&amp;BP84,$A$69:$A$91&amp;$B$69:$B$91&amp;$C$69:$C$91,$D$69:$D$91),"")</f>
        <v/>
      </c>
      <c r="BR84" s="37" t="str">
        <f t="shared" si="171"/>
        <v/>
      </c>
      <c r="BS84" s="37">
        <f t="shared" si="144"/>
        <v>0</v>
      </c>
      <c r="BT84" s="37">
        <f t="shared" si="145"/>
        <v>0</v>
      </c>
      <c r="BU84" s="32" t="str">
        <f t="shared" si="146"/>
        <v/>
      </c>
      <c r="BV84" s="32"/>
      <c r="BY84" s="6">
        <f t="shared" si="124"/>
        <v>78</v>
      </c>
      <c r="BZ84" s="9">
        <f t="shared" si="147"/>
        <v>500</v>
      </c>
      <c r="CA84" s="6">
        <f t="shared" si="148"/>
        <v>0</v>
      </c>
      <c r="CC84" s="8">
        <f t="shared" si="112"/>
        <v>500</v>
      </c>
      <c r="CD84" s="42" t="str">
        <f t="shared" si="149"/>
        <v>NA</v>
      </c>
      <c r="CE84" s="43" t="str" cm="1">
        <f t="array" ref="CE84">IFERROR(_xlfn.XLOOKUP($B$4&amp;$B$11&amp;CD84,$A$69:$A$91&amp;$B$69:$B$91&amp;$C$69:$C$91,$D$69:$D$91),"")</f>
        <v/>
      </c>
      <c r="CF84" s="42" t="str">
        <f t="shared" si="119"/>
        <v/>
      </c>
      <c r="CG84" s="44" t="str">
        <f t="shared" si="150"/>
        <v/>
      </c>
      <c r="CH84" s="44">
        <f t="shared" si="151"/>
        <v>0</v>
      </c>
      <c r="CI84" s="42" t="str">
        <f t="shared" si="152"/>
        <v/>
      </c>
      <c r="CJ84" s="42"/>
      <c r="CM84" s="6">
        <f t="shared" si="125"/>
        <v>78</v>
      </c>
      <c r="CN84" s="9">
        <f t="shared" si="153"/>
        <v>500</v>
      </c>
      <c r="CQ84" s="8">
        <f t="shared" si="113"/>
        <v>500</v>
      </c>
      <c r="CR84" s="42" t="str">
        <f t="shared" si="154"/>
        <v>NA</v>
      </c>
      <c r="CS84" s="43" t="str" cm="1">
        <f t="array" ref="CS84">IFERROR(_xlfn.XLOOKUP($B$4&amp;$B$11&amp;CR84,$A$69:$A$91&amp;$B$69:$B$91&amp;$C$69:$C$91,$D$69:$D$91),"")</f>
        <v/>
      </c>
      <c r="CT84" s="42" t="str">
        <f t="shared" si="120"/>
        <v/>
      </c>
      <c r="CU84" s="44" t="str">
        <f t="shared" si="155"/>
        <v/>
      </c>
      <c r="CV84" s="44">
        <f t="shared" si="156"/>
        <v>0</v>
      </c>
      <c r="CW84" s="42" t="str">
        <f t="shared" si="157"/>
        <v/>
      </c>
      <c r="DA84" s="6">
        <f t="shared" si="126"/>
        <v>78</v>
      </c>
      <c r="DB84" s="4">
        <f t="shared" si="105"/>
        <v>625</v>
      </c>
      <c r="DC84" s="6">
        <f t="shared" si="158"/>
        <v>0</v>
      </c>
      <c r="DE84" s="24">
        <f t="shared" si="114"/>
        <v>625</v>
      </c>
      <c r="DF84" s="42" t="str">
        <f t="shared" si="159"/>
        <v>NA</v>
      </c>
      <c r="DG84" s="43" t="str" cm="1">
        <f t="array" ref="DG84">IFERROR(_xlfn.XLOOKUP($B$4&amp;$B$11&amp;DF84,$A$69:$A$91&amp;$B$69:$B$91&amp;$C$69:$C$91,$D$69:$D$91),"")</f>
        <v/>
      </c>
      <c r="DH84" s="44" t="str">
        <f t="shared" si="172"/>
        <v/>
      </c>
      <c r="DI84" s="44">
        <f t="shared" si="160"/>
        <v>0</v>
      </c>
      <c r="DJ84" s="44">
        <f t="shared" si="161"/>
        <v>0</v>
      </c>
      <c r="DK84" s="42" t="str">
        <f t="shared" si="162"/>
        <v/>
      </c>
      <c r="DL84" s="42"/>
      <c r="DO84" s="6">
        <f t="shared" si="127"/>
        <v>78</v>
      </c>
      <c r="DP84" s="3">
        <f t="shared" si="106"/>
        <v>625</v>
      </c>
      <c r="DS84" s="24">
        <f t="shared" si="121"/>
        <v>625</v>
      </c>
      <c r="DT84" s="42" t="str">
        <f t="shared" si="163"/>
        <v>NA</v>
      </c>
      <c r="DU84" s="43" t="str" cm="1">
        <f t="array" ref="DU84">IFERROR(_xlfn.XLOOKUP($B$4&amp;$B$11&amp;DT84,$A$69:$A$91&amp;$B$69:$B$91&amp;$C$69:$C$91,$D$69:$D$91),"")</f>
        <v/>
      </c>
      <c r="DV84" s="44" t="str">
        <f t="shared" si="173"/>
        <v/>
      </c>
      <c r="DW84" s="44">
        <f t="shared" si="164"/>
        <v>0</v>
      </c>
      <c r="DX84" s="44">
        <f t="shared" si="165"/>
        <v>0</v>
      </c>
      <c r="DY84" s="42" t="str">
        <f t="shared" si="166"/>
        <v/>
      </c>
      <c r="DZ84" s="42"/>
      <c r="EC84" s="6">
        <f t="shared" si="128"/>
        <v>78</v>
      </c>
      <c r="ED84" s="47">
        <f t="shared" si="75"/>
        <v>531.91489361702122</v>
      </c>
      <c r="EE84" s="6">
        <f t="shared" si="175"/>
        <v>0</v>
      </c>
      <c r="EG84" s="8">
        <f t="shared" si="115"/>
        <v>531.91489361702122</v>
      </c>
      <c r="EH84" s="45" t="s">
        <v>62</v>
      </c>
      <c r="EI84" s="110">
        <f t="shared" si="76"/>
        <v>0</v>
      </c>
      <c r="EJ84" s="109">
        <f t="shared" si="174"/>
        <v>0</v>
      </c>
      <c r="EK84" s="109">
        <f t="shared" si="167"/>
        <v>0</v>
      </c>
      <c r="EL84" s="44">
        <f t="shared" si="168"/>
        <v>0</v>
      </c>
      <c r="EM84" s="42" t="str">
        <f t="shared" si="169"/>
        <v/>
      </c>
    </row>
    <row r="85" spans="1:143" hidden="1" x14ac:dyDescent="0.25">
      <c r="A85" s="1" t="s">
        <v>49</v>
      </c>
      <c r="B85" s="1" t="s">
        <v>33</v>
      </c>
      <c r="C85" s="15" t="s">
        <v>63</v>
      </c>
      <c r="D85" s="150">
        <f>B6</f>
        <v>0</v>
      </c>
      <c r="U85" s="6">
        <f t="shared" si="122"/>
        <v>79</v>
      </c>
      <c r="V85" s="9">
        <f t="shared" si="129"/>
        <v>500</v>
      </c>
      <c r="Y85" s="8">
        <f t="shared" si="109"/>
        <v>500</v>
      </c>
      <c r="Z85" s="30" t="str">
        <f t="shared" si="130"/>
        <v>NA</v>
      </c>
      <c r="AA85" s="28" t="str" cm="1">
        <f t="array" ref="AA85">IFERROR(_xlfn.XLOOKUP($B$4&amp;$B$11&amp;Z85,$A$69:$A$91&amp;$B$69:$B$91&amp;$C$69:$C$91,$D$69:$D$91),"")</f>
        <v/>
      </c>
      <c r="AB85" s="30" t="str">
        <f t="shared" si="116"/>
        <v/>
      </c>
      <c r="AC85" s="29" t="str">
        <f t="shared" si="131"/>
        <v/>
      </c>
      <c r="AD85" s="29">
        <f t="shared" si="132"/>
        <v>0</v>
      </c>
      <c r="AE85" s="30" t="str">
        <f t="shared" si="133"/>
        <v/>
      </c>
      <c r="AI85" s="6">
        <f t="shared" si="123"/>
        <v>79</v>
      </c>
      <c r="AJ85" s="9">
        <f t="shared" si="134"/>
        <v>500</v>
      </c>
      <c r="AM85" s="8">
        <f t="shared" si="110"/>
        <v>500</v>
      </c>
      <c r="AN85" s="32" t="str">
        <f t="shared" si="135"/>
        <v>NA</v>
      </c>
      <c r="AO85" s="33" t="str" cm="1">
        <f t="array" ref="AO85">IFERROR(_xlfn.XLOOKUP($B$4&amp;$B$11&amp;AN85,$A$69:$A$91&amp;$B$69:$B$91&amp;$C$69:$C$91,$D$69:$D$91),"")</f>
        <v/>
      </c>
      <c r="AP85" s="32" t="str">
        <f t="shared" si="117"/>
        <v/>
      </c>
      <c r="AQ85" s="37" t="str">
        <f t="shared" si="136"/>
        <v/>
      </c>
      <c r="AR85" s="37">
        <f t="shared" si="137"/>
        <v>0</v>
      </c>
      <c r="AS85" s="32" t="str">
        <f t="shared" si="138"/>
        <v/>
      </c>
      <c r="AT85" s="32"/>
      <c r="AU85" s="8"/>
      <c r="AV85" s="8"/>
      <c r="AW85" s="20">
        <f t="shared" si="107"/>
        <v>79</v>
      </c>
      <c r="AX85" s="22">
        <f t="shared" si="103"/>
        <v>625</v>
      </c>
      <c r="AY85" s="8"/>
      <c r="AZ85" s="8"/>
      <c r="BA85" s="22">
        <f t="shared" si="108"/>
        <v>625</v>
      </c>
      <c r="BB85" s="32" t="str">
        <f t="shared" si="139"/>
        <v>NA</v>
      </c>
      <c r="BC85" s="33" t="str" cm="1">
        <f t="array" ref="BC85">IFERROR(_xlfn.XLOOKUP($B$4&amp;$B$11&amp;BB85,$A$69:$A$91&amp;$B$69:$B$91&amp;$C$69:$C$91,$D$69:$D$91),"")</f>
        <v/>
      </c>
      <c r="BD85" s="37" t="str">
        <f t="shared" si="170"/>
        <v/>
      </c>
      <c r="BE85" s="37">
        <f t="shared" si="140"/>
        <v>0</v>
      </c>
      <c r="BF85" s="37">
        <f t="shared" si="141"/>
        <v>0</v>
      </c>
      <c r="BG85" s="32" t="str">
        <f t="shared" si="142"/>
        <v/>
      </c>
      <c r="BK85" s="20">
        <f t="shared" si="118"/>
        <v>79</v>
      </c>
      <c r="BL85" s="22">
        <f t="shared" si="104"/>
        <v>625</v>
      </c>
      <c r="BO85" s="22">
        <f t="shared" si="111"/>
        <v>625</v>
      </c>
      <c r="BP85" s="32" t="str">
        <f t="shared" si="143"/>
        <v>NA</v>
      </c>
      <c r="BQ85" s="33" t="str" cm="1">
        <f t="array" ref="BQ85">IFERROR(_xlfn.XLOOKUP($B$4&amp;$B$11&amp;BP85,$A$69:$A$91&amp;$B$69:$B$91&amp;$C$69:$C$91,$D$69:$D$91),"")</f>
        <v/>
      </c>
      <c r="BR85" s="37" t="str">
        <f t="shared" si="171"/>
        <v/>
      </c>
      <c r="BS85" s="37">
        <f t="shared" si="144"/>
        <v>0</v>
      </c>
      <c r="BT85" s="37">
        <f t="shared" si="145"/>
        <v>0</v>
      </c>
      <c r="BU85" s="32" t="str">
        <f t="shared" si="146"/>
        <v/>
      </c>
      <c r="BV85" s="32"/>
      <c r="BY85" s="6">
        <f t="shared" si="124"/>
        <v>79</v>
      </c>
      <c r="BZ85" s="9">
        <f t="shared" si="147"/>
        <v>500</v>
      </c>
      <c r="CA85" s="6">
        <f t="shared" si="148"/>
        <v>0</v>
      </c>
      <c r="CC85" s="8">
        <f t="shared" si="112"/>
        <v>500</v>
      </c>
      <c r="CD85" s="42" t="str">
        <f t="shared" si="149"/>
        <v>NA</v>
      </c>
      <c r="CE85" s="43" t="str" cm="1">
        <f t="array" ref="CE85">IFERROR(_xlfn.XLOOKUP($B$4&amp;$B$11&amp;CD85,$A$69:$A$91&amp;$B$69:$B$91&amp;$C$69:$C$91,$D$69:$D$91),"")</f>
        <v/>
      </c>
      <c r="CF85" s="42" t="str">
        <f t="shared" si="119"/>
        <v/>
      </c>
      <c r="CG85" s="44" t="str">
        <f t="shared" si="150"/>
        <v/>
      </c>
      <c r="CH85" s="44">
        <f t="shared" si="151"/>
        <v>0</v>
      </c>
      <c r="CI85" s="42" t="str">
        <f t="shared" si="152"/>
        <v/>
      </c>
      <c r="CJ85" s="42"/>
      <c r="CM85" s="6">
        <f t="shared" si="125"/>
        <v>79</v>
      </c>
      <c r="CN85" s="9">
        <f t="shared" si="153"/>
        <v>500</v>
      </c>
      <c r="CQ85" s="8">
        <f t="shared" si="113"/>
        <v>500</v>
      </c>
      <c r="CR85" s="42" t="str">
        <f t="shared" si="154"/>
        <v>NA</v>
      </c>
      <c r="CS85" s="43" t="str" cm="1">
        <f t="array" ref="CS85">IFERROR(_xlfn.XLOOKUP($B$4&amp;$B$11&amp;CR85,$A$69:$A$91&amp;$B$69:$B$91&amp;$C$69:$C$91,$D$69:$D$91),"")</f>
        <v/>
      </c>
      <c r="CT85" s="42" t="str">
        <f t="shared" si="120"/>
        <v/>
      </c>
      <c r="CU85" s="44" t="str">
        <f t="shared" si="155"/>
        <v/>
      </c>
      <c r="CV85" s="44">
        <f t="shared" si="156"/>
        <v>0</v>
      </c>
      <c r="CW85" s="42" t="str">
        <f t="shared" si="157"/>
        <v/>
      </c>
      <c r="DA85" s="6">
        <f t="shared" si="126"/>
        <v>79</v>
      </c>
      <c r="DB85" s="4">
        <f t="shared" si="105"/>
        <v>625</v>
      </c>
      <c r="DC85" s="6">
        <f t="shared" si="158"/>
        <v>0</v>
      </c>
      <c r="DE85" s="24">
        <f t="shared" si="114"/>
        <v>625</v>
      </c>
      <c r="DF85" s="42" t="str">
        <f t="shared" si="159"/>
        <v>NA</v>
      </c>
      <c r="DG85" s="43" t="str" cm="1">
        <f t="array" ref="DG85">IFERROR(_xlfn.XLOOKUP($B$4&amp;$B$11&amp;DF85,$A$69:$A$91&amp;$B$69:$B$91&amp;$C$69:$C$91,$D$69:$D$91),"")</f>
        <v/>
      </c>
      <c r="DH85" s="44" t="str">
        <f t="shared" si="172"/>
        <v/>
      </c>
      <c r="DI85" s="44">
        <f t="shared" si="160"/>
        <v>0</v>
      </c>
      <c r="DJ85" s="44">
        <f t="shared" si="161"/>
        <v>0</v>
      </c>
      <c r="DK85" s="42" t="str">
        <f t="shared" si="162"/>
        <v/>
      </c>
      <c r="DL85" s="42"/>
      <c r="DO85" s="6">
        <f t="shared" si="127"/>
        <v>79</v>
      </c>
      <c r="DP85" s="3">
        <f t="shared" si="106"/>
        <v>625</v>
      </c>
      <c r="DS85" s="24">
        <f t="shared" si="121"/>
        <v>625</v>
      </c>
      <c r="DT85" s="42" t="str">
        <f t="shared" si="163"/>
        <v>NA</v>
      </c>
      <c r="DU85" s="43" t="str" cm="1">
        <f t="array" ref="DU85">IFERROR(_xlfn.XLOOKUP($B$4&amp;$B$11&amp;DT85,$A$69:$A$91&amp;$B$69:$B$91&amp;$C$69:$C$91,$D$69:$D$91),"")</f>
        <v/>
      </c>
      <c r="DV85" s="44" t="str">
        <f t="shared" si="173"/>
        <v/>
      </c>
      <c r="DW85" s="44">
        <f t="shared" si="164"/>
        <v>0</v>
      </c>
      <c r="DX85" s="44">
        <f t="shared" si="165"/>
        <v>0</v>
      </c>
      <c r="DY85" s="42" t="str">
        <f t="shared" si="166"/>
        <v/>
      </c>
      <c r="DZ85" s="42"/>
      <c r="EC85" s="6">
        <f t="shared" si="128"/>
        <v>79</v>
      </c>
      <c r="ED85" s="47">
        <f t="shared" si="75"/>
        <v>531.91489361702122</v>
      </c>
      <c r="EE85" s="6">
        <f t="shared" si="175"/>
        <v>0</v>
      </c>
      <c r="EG85" s="8">
        <f t="shared" si="115"/>
        <v>531.91489361702122</v>
      </c>
      <c r="EH85" s="45" t="s">
        <v>62</v>
      </c>
      <c r="EI85" s="110">
        <f t="shared" si="76"/>
        <v>0</v>
      </c>
      <c r="EJ85" s="109">
        <f t="shared" si="174"/>
        <v>0</v>
      </c>
      <c r="EK85" s="109">
        <f t="shared" si="167"/>
        <v>0</v>
      </c>
      <c r="EL85" s="44">
        <f t="shared" si="168"/>
        <v>0</v>
      </c>
      <c r="EM85" s="42" t="str">
        <f t="shared" si="169"/>
        <v/>
      </c>
    </row>
    <row r="86" spans="1:143" hidden="1" x14ac:dyDescent="0.25">
      <c r="A86" s="1" t="s">
        <v>49</v>
      </c>
      <c r="B86" s="1" t="s">
        <v>33</v>
      </c>
      <c r="C86" s="15" t="s">
        <v>63</v>
      </c>
      <c r="D86" s="150">
        <f>B6</f>
        <v>0</v>
      </c>
      <c r="U86" s="6">
        <f t="shared" si="122"/>
        <v>80</v>
      </c>
      <c r="V86" s="9">
        <f t="shared" si="129"/>
        <v>500</v>
      </c>
      <c r="Y86" s="8">
        <f t="shared" si="109"/>
        <v>500</v>
      </c>
      <c r="Z86" s="30" t="str">
        <f t="shared" si="130"/>
        <v>NA</v>
      </c>
      <c r="AA86" s="28" t="str" cm="1">
        <f t="array" ref="AA86">IFERROR(_xlfn.XLOOKUP($B$4&amp;$B$11&amp;Z86,$A$69:$A$91&amp;$B$69:$B$91&amp;$C$69:$C$91,$D$69:$D$91),"")</f>
        <v/>
      </c>
      <c r="AB86" s="30" t="str">
        <f t="shared" si="116"/>
        <v/>
      </c>
      <c r="AC86" s="29" t="str">
        <f t="shared" si="131"/>
        <v/>
      </c>
      <c r="AD86" s="29">
        <f t="shared" si="132"/>
        <v>0</v>
      </c>
      <c r="AE86" s="30" t="str">
        <f t="shared" si="133"/>
        <v/>
      </c>
      <c r="AI86" s="6">
        <f t="shared" si="123"/>
        <v>80</v>
      </c>
      <c r="AJ86" s="9">
        <f t="shared" si="134"/>
        <v>500</v>
      </c>
      <c r="AM86" s="8">
        <f t="shared" si="110"/>
        <v>500</v>
      </c>
      <c r="AN86" s="32" t="str">
        <f t="shared" si="135"/>
        <v>NA</v>
      </c>
      <c r="AO86" s="33" t="str" cm="1">
        <f t="array" ref="AO86">IFERROR(_xlfn.XLOOKUP($B$4&amp;$B$11&amp;AN86,$A$69:$A$91&amp;$B$69:$B$91&amp;$C$69:$C$91,$D$69:$D$91),"")</f>
        <v/>
      </c>
      <c r="AP86" s="32" t="str">
        <f t="shared" si="117"/>
        <v/>
      </c>
      <c r="AQ86" s="37" t="str">
        <f t="shared" si="136"/>
        <v/>
      </c>
      <c r="AR86" s="37">
        <f t="shared" si="137"/>
        <v>0</v>
      </c>
      <c r="AS86" s="32" t="str">
        <f t="shared" si="138"/>
        <v/>
      </c>
      <c r="AT86" s="32"/>
      <c r="AU86" s="8"/>
      <c r="AV86" s="8"/>
      <c r="AW86" s="20">
        <f t="shared" si="107"/>
        <v>80</v>
      </c>
      <c r="AX86" s="22">
        <f t="shared" si="103"/>
        <v>625</v>
      </c>
      <c r="AY86" s="8"/>
      <c r="AZ86" s="8"/>
      <c r="BA86" s="22">
        <f t="shared" si="108"/>
        <v>625</v>
      </c>
      <c r="BB86" s="32" t="str">
        <f t="shared" si="139"/>
        <v>NA</v>
      </c>
      <c r="BC86" s="33" t="str" cm="1">
        <f t="array" ref="BC86">IFERROR(_xlfn.XLOOKUP($B$4&amp;$B$11&amp;BB86,$A$69:$A$91&amp;$B$69:$B$91&amp;$C$69:$C$91,$D$69:$D$91),"")</f>
        <v/>
      </c>
      <c r="BD86" s="37" t="str">
        <f t="shared" si="170"/>
        <v/>
      </c>
      <c r="BE86" s="37">
        <f t="shared" si="140"/>
        <v>0</v>
      </c>
      <c r="BF86" s="37">
        <f t="shared" si="141"/>
        <v>0</v>
      </c>
      <c r="BG86" s="32" t="str">
        <f t="shared" si="142"/>
        <v/>
      </c>
      <c r="BK86" s="20">
        <f t="shared" si="118"/>
        <v>80</v>
      </c>
      <c r="BL86" s="22">
        <f t="shared" si="104"/>
        <v>625</v>
      </c>
      <c r="BO86" s="22">
        <f t="shared" si="111"/>
        <v>625</v>
      </c>
      <c r="BP86" s="32" t="str">
        <f t="shared" si="143"/>
        <v>NA</v>
      </c>
      <c r="BQ86" s="33" t="str" cm="1">
        <f t="array" ref="BQ86">IFERROR(_xlfn.XLOOKUP($B$4&amp;$B$11&amp;BP86,$A$69:$A$91&amp;$B$69:$B$91&amp;$C$69:$C$91,$D$69:$D$91),"")</f>
        <v/>
      </c>
      <c r="BR86" s="37" t="str">
        <f t="shared" si="171"/>
        <v/>
      </c>
      <c r="BS86" s="37">
        <f t="shared" si="144"/>
        <v>0</v>
      </c>
      <c r="BT86" s="37">
        <f t="shared" si="145"/>
        <v>0</v>
      </c>
      <c r="BU86" s="32" t="str">
        <f t="shared" si="146"/>
        <v/>
      </c>
      <c r="BV86" s="32"/>
      <c r="BY86" s="6">
        <f t="shared" si="124"/>
        <v>80</v>
      </c>
      <c r="BZ86" s="9">
        <f t="shared" si="147"/>
        <v>500</v>
      </c>
      <c r="CA86" s="6">
        <f t="shared" si="148"/>
        <v>0</v>
      </c>
      <c r="CC86" s="8">
        <f t="shared" si="112"/>
        <v>500</v>
      </c>
      <c r="CD86" s="42" t="str">
        <f t="shared" si="149"/>
        <v>NA</v>
      </c>
      <c r="CE86" s="43" t="str" cm="1">
        <f t="array" ref="CE86">IFERROR(_xlfn.XLOOKUP($B$4&amp;$B$11&amp;CD86,$A$69:$A$91&amp;$B$69:$B$91&amp;$C$69:$C$91,$D$69:$D$91),"")</f>
        <v/>
      </c>
      <c r="CF86" s="42" t="str">
        <f t="shared" si="119"/>
        <v/>
      </c>
      <c r="CG86" s="44" t="str">
        <f t="shared" si="150"/>
        <v/>
      </c>
      <c r="CH86" s="44">
        <f t="shared" si="151"/>
        <v>0</v>
      </c>
      <c r="CI86" s="42" t="str">
        <f t="shared" si="152"/>
        <v/>
      </c>
      <c r="CJ86" s="42"/>
      <c r="CM86" s="6">
        <f t="shared" si="125"/>
        <v>80</v>
      </c>
      <c r="CN86" s="9">
        <f t="shared" si="153"/>
        <v>500</v>
      </c>
      <c r="CQ86" s="8">
        <f t="shared" si="113"/>
        <v>500</v>
      </c>
      <c r="CR86" s="42" t="str">
        <f t="shared" si="154"/>
        <v>NA</v>
      </c>
      <c r="CS86" s="43" t="str" cm="1">
        <f t="array" ref="CS86">IFERROR(_xlfn.XLOOKUP($B$4&amp;$B$11&amp;CR86,$A$69:$A$91&amp;$B$69:$B$91&amp;$C$69:$C$91,$D$69:$D$91),"")</f>
        <v/>
      </c>
      <c r="CT86" s="42" t="str">
        <f t="shared" si="120"/>
        <v/>
      </c>
      <c r="CU86" s="44" t="str">
        <f t="shared" si="155"/>
        <v/>
      </c>
      <c r="CV86" s="44">
        <f t="shared" si="156"/>
        <v>0</v>
      </c>
      <c r="CW86" s="42" t="str">
        <f t="shared" si="157"/>
        <v/>
      </c>
      <c r="DA86" s="6">
        <f t="shared" si="126"/>
        <v>80</v>
      </c>
      <c r="DB86" s="4">
        <f t="shared" si="105"/>
        <v>625</v>
      </c>
      <c r="DC86" s="6">
        <f t="shared" si="158"/>
        <v>0</v>
      </c>
      <c r="DE86" s="24">
        <f t="shared" si="114"/>
        <v>625</v>
      </c>
      <c r="DF86" s="42" t="str">
        <f t="shared" si="159"/>
        <v>NA</v>
      </c>
      <c r="DG86" s="43" t="str" cm="1">
        <f t="array" ref="DG86">IFERROR(_xlfn.XLOOKUP($B$4&amp;$B$11&amp;DF86,$A$69:$A$91&amp;$B$69:$B$91&amp;$C$69:$C$91,$D$69:$D$91),"")</f>
        <v/>
      </c>
      <c r="DH86" s="44" t="str">
        <f t="shared" si="172"/>
        <v/>
      </c>
      <c r="DI86" s="44">
        <f t="shared" si="160"/>
        <v>0</v>
      </c>
      <c r="DJ86" s="44">
        <f t="shared" si="161"/>
        <v>0</v>
      </c>
      <c r="DK86" s="42" t="str">
        <f t="shared" si="162"/>
        <v/>
      </c>
      <c r="DL86" s="42"/>
      <c r="DO86" s="6">
        <f t="shared" si="127"/>
        <v>80</v>
      </c>
      <c r="DP86" s="3">
        <f t="shared" si="106"/>
        <v>625</v>
      </c>
      <c r="DS86" s="24">
        <f t="shared" si="121"/>
        <v>625</v>
      </c>
      <c r="DT86" s="42" t="str">
        <f t="shared" si="163"/>
        <v>NA</v>
      </c>
      <c r="DU86" s="43" t="str" cm="1">
        <f t="array" ref="DU86">IFERROR(_xlfn.XLOOKUP($B$4&amp;$B$11&amp;DT86,$A$69:$A$91&amp;$B$69:$B$91&amp;$C$69:$C$91,$D$69:$D$91),"")</f>
        <v/>
      </c>
      <c r="DV86" s="44" t="str">
        <f t="shared" si="173"/>
        <v/>
      </c>
      <c r="DW86" s="44">
        <f t="shared" si="164"/>
        <v>0</v>
      </c>
      <c r="DX86" s="44">
        <f t="shared" si="165"/>
        <v>0</v>
      </c>
      <c r="DY86" s="42" t="str">
        <f t="shared" si="166"/>
        <v/>
      </c>
      <c r="DZ86" s="42"/>
      <c r="EC86" s="6">
        <f t="shared" si="128"/>
        <v>80</v>
      </c>
      <c r="ED86" s="47">
        <f t="shared" si="75"/>
        <v>531.91489361702122</v>
      </c>
      <c r="EE86" s="6">
        <f t="shared" si="175"/>
        <v>0</v>
      </c>
      <c r="EG86" s="8">
        <f t="shared" si="115"/>
        <v>531.91489361702122</v>
      </c>
      <c r="EH86" s="45" t="s">
        <v>62</v>
      </c>
      <c r="EI86" s="110">
        <f t="shared" si="76"/>
        <v>0</v>
      </c>
      <c r="EJ86" s="109">
        <f t="shared" si="174"/>
        <v>0</v>
      </c>
      <c r="EK86" s="109">
        <f t="shared" si="167"/>
        <v>0</v>
      </c>
      <c r="EL86" s="44">
        <f t="shared" si="168"/>
        <v>0</v>
      </c>
      <c r="EM86" s="42" t="str">
        <f t="shared" si="169"/>
        <v/>
      </c>
    </row>
    <row r="87" spans="1:143" hidden="1" x14ac:dyDescent="0.25">
      <c r="A87" s="1" t="s">
        <v>49</v>
      </c>
      <c r="B87" s="1" t="s">
        <v>33</v>
      </c>
      <c r="C87" s="15" t="s">
        <v>62</v>
      </c>
      <c r="D87" s="150">
        <f>B13</f>
        <v>0</v>
      </c>
      <c r="U87" s="6">
        <f t="shared" si="122"/>
        <v>81</v>
      </c>
      <c r="V87" s="9">
        <f t="shared" si="129"/>
        <v>500</v>
      </c>
      <c r="Y87" s="8">
        <f t="shared" si="109"/>
        <v>500</v>
      </c>
      <c r="Z87" s="30" t="str">
        <f t="shared" si="130"/>
        <v>NA</v>
      </c>
      <c r="AA87" s="28" t="str" cm="1">
        <f t="array" ref="AA87">IFERROR(_xlfn.XLOOKUP($B$4&amp;$B$11&amp;Z87,$A$69:$A$91&amp;$B$69:$B$91&amp;$C$69:$C$91,$D$69:$D$91),"")</f>
        <v/>
      </c>
      <c r="AB87" s="30" t="str">
        <f t="shared" si="116"/>
        <v/>
      </c>
      <c r="AC87" s="29" t="str">
        <f t="shared" si="131"/>
        <v/>
      </c>
      <c r="AD87" s="29">
        <f t="shared" si="132"/>
        <v>0</v>
      </c>
      <c r="AE87" s="30" t="str">
        <f t="shared" si="133"/>
        <v/>
      </c>
      <c r="AI87" s="6">
        <f t="shared" si="123"/>
        <v>81</v>
      </c>
      <c r="AJ87" s="9">
        <f t="shared" si="134"/>
        <v>500</v>
      </c>
      <c r="AM87" s="8">
        <f t="shared" si="110"/>
        <v>500</v>
      </c>
      <c r="AN87" s="32" t="str">
        <f t="shared" si="135"/>
        <v>NA</v>
      </c>
      <c r="AO87" s="33" t="str" cm="1">
        <f t="array" ref="AO87">IFERROR(_xlfn.XLOOKUP($B$4&amp;$B$11&amp;AN87,$A$69:$A$91&amp;$B$69:$B$91&amp;$C$69:$C$91,$D$69:$D$91),"")</f>
        <v/>
      </c>
      <c r="AP87" s="32" t="str">
        <f t="shared" si="117"/>
        <v/>
      </c>
      <c r="AQ87" s="37" t="str">
        <f t="shared" si="136"/>
        <v/>
      </c>
      <c r="AR87" s="37">
        <f t="shared" si="137"/>
        <v>0</v>
      </c>
      <c r="AS87" s="32" t="str">
        <f t="shared" si="138"/>
        <v/>
      </c>
      <c r="AT87" s="32"/>
      <c r="AU87" s="8"/>
      <c r="AV87" s="8"/>
      <c r="AW87" s="20">
        <f t="shared" si="107"/>
        <v>81</v>
      </c>
      <c r="AX87" s="22">
        <f t="shared" si="103"/>
        <v>625</v>
      </c>
      <c r="AY87" s="8"/>
      <c r="AZ87" s="8"/>
      <c r="BA87" s="22">
        <f t="shared" si="108"/>
        <v>625</v>
      </c>
      <c r="BB87" s="32" t="str">
        <f t="shared" si="139"/>
        <v>NA</v>
      </c>
      <c r="BC87" s="33" t="str" cm="1">
        <f t="array" ref="BC87">IFERROR(_xlfn.XLOOKUP($B$4&amp;$B$11&amp;BB87,$A$69:$A$91&amp;$B$69:$B$91&amp;$C$69:$C$91,$D$69:$D$91),"")</f>
        <v/>
      </c>
      <c r="BD87" s="37" t="str">
        <f t="shared" si="170"/>
        <v/>
      </c>
      <c r="BE87" s="37">
        <f t="shared" si="140"/>
        <v>0</v>
      </c>
      <c r="BF87" s="37">
        <f t="shared" si="141"/>
        <v>0</v>
      </c>
      <c r="BG87" s="32" t="str">
        <f t="shared" si="142"/>
        <v/>
      </c>
      <c r="BK87" s="20">
        <f t="shared" si="118"/>
        <v>81</v>
      </c>
      <c r="BL87" s="22">
        <f t="shared" si="104"/>
        <v>625</v>
      </c>
      <c r="BO87" s="22">
        <f t="shared" si="111"/>
        <v>625</v>
      </c>
      <c r="BP87" s="32" t="str">
        <f t="shared" si="143"/>
        <v>NA</v>
      </c>
      <c r="BQ87" s="33" t="str" cm="1">
        <f t="array" ref="BQ87">IFERROR(_xlfn.XLOOKUP($B$4&amp;$B$11&amp;BP87,$A$69:$A$91&amp;$B$69:$B$91&amp;$C$69:$C$91,$D$69:$D$91),"")</f>
        <v/>
      </c>
      <c r="BR87" s="37" t="str">
        <f t="shared" si="171"/>
        <v/>
      </c>
      <c r="BS87" s="37">
        <f t="shared" si="144"/>
        <v>0</v>
      </c>
      <c r="BT87" s="37">
        <f t="shared" si="145"/>
        <v>0</v>
      </c>
      <c r="BU87" s="32" t="str">
        <f t="shared" si="146"/>
        <v/>
      </c>
      <c r="BV87" s="32"/>
      <c r="BY87" s="6">
        <f t="shared" si="124"/>
        <v>81</v>
      </c>
      <c r="BZ87" s="9">
        <f t="shared" si="147"/>
        <v>500</v>
      </c>
      <c r="CA87" s="6">
        <f t="shared" si="148"/>
        <v>0</v>
      </c>
      <c r="CC87" s="8">
        <f t="shared" si="112"/>
        <v>500</v>
      </c>
      <c r="CD87" s="42" t="str">
        <f t="shared" si="149"/>
        <v>NA</v>
      </c>
      <c r="CE87" s="43" t="str" cm="1">
        <f t="array" ref="CE87">IFERROR(_xlfn.XLOOKUP($B$4&amp;$B$11&amp;CD87,$A$69:$A$91&amp;$B$69:$B$91&amp;$C$69:$C$91,$D$69:$D$91),"")</f>
        <v/>
      </c>
      <c r="CF87" s="42" t="str">
        <f t="shared" si="119"/>
        <v/>
      </c>
      <c r="CG87" s="44" t="str">
        <f t="shared" si="150"/>
        <v/>
      </c>
      <c r="CH87" s="44">
        <f t="shared" si="151"/>
        <v>0</v>
      </c>
      <c r="CI87" s="42" t="str">
        <f t="shared" si="152"/>
        <v/>
      </c>
      <c r="CJ87" s="42"/>
      <c r="CM87" s="6">
        <f t="shared" si="125"/>
        <v>81</v>
      </c>
      <c r="CN87" s="9">
        <f t="shared" si="153"/>
        <v>500</v>
      </c>
      <c r="CQ87" s="8">
        <f t="shared" si="113"/>
        <v>500</v>
      </c>
      <c r="CR87" s="42" t="str">
        <f t="shared" si="154"/>
        <v>NA</v>
      </c>
      <c r="CS87" s="43" t="str" cm="1">
        <f t="array" ref="CS87">IFERROR(_xlfn.XLOOKUP($B$4&amp;$B$11&amp;CR87,$A$69:$A$91&amp;$B$69:$B$91&amp;$C$69:$C$91,$D$69:$D$91),"")</f>
        <v/>
      </c>
      <c r="CT87" s="42" t="str">
        <f t="shared" si="120"/>
        <v/>
      </c>
      <c r="CU87" s="44" t="str">
        <f t="shared" si="155"/>
        <v/>
      </c>
      <c r="CV87" s="44">
        <f t="shared" si="156"/>
        <v>0</v>
      </c>
      <c r="CW87" s="42" t="str">
        <f t="shared" si="157"/>
        <v/>
      </c>
      <c r="DA87" s="6">
        <f t="shared" si="126"/>
        <v>81</v>
      </c>
      <c r="DB87" s="4">
        <f t="shared" si="105"/>
        <v>625</v>
      </c>
      <c r="DC87" s="6">
        <f t="shared" si="158"/>
        <v>0</v>
      </c>
      <c r="DE87" s="24">
        <f t="shared" si="114"/>
        <v>625</v>
      </c>
      <c r="DF87" s="42" t="str">
        <f t="shared" si="159"/>
        <v>NA</v>
      </c>
      <c r="DG87" s="43" t="str" cm="1">
        <f t="array" ref="DG87">IFERROR(_xlfn.XLOOKUP($B$4&amp;$B$11&amp;DF87,$A$69:$A$91&amp;$B$69:$B$91&amp;$C$69:$C$91,$D$69:$D$91),"")</f>
        <v/>
      </c>
      <c r="DH87" s="44" t="str">
        <f t="shared" si="172"/>
        <v/>
      </c>
      <c r="DI87" s="44">
        <f t="shared" si="160"/>
        <v>0</v>
      </c>
      <c r="DJ87" s="44">
        <f t="shared" si="161"/>
        <v>0</v>
      </c>
      <c r="DK87" s="42" t="str">
        <f t="shared" si="162"/>
        <v/>
      </c>
      <c r="DL87" s="42"/>
      <c r="DO87" s="6">
        <f t="shared" si="127"/>
        <v>81</v>
      </c>
      <c r="DP87" s="3">
        <f t="shared" si="106"/>
        <v>625</v>
      </c>
      <c r="DS87" s="24">
        <f t="shared" si="121"/>
        <v>625</v>
      </c>
      <c r="DT87" s="42" t="str">
        <f t="shared" si="163"/>
        <v>NA</v>
      </c>
      <c r="DU87" s="43" t="str" cm="1">
        <f t="array" ref="DU87">IFERROR(_xlfn.XLOOKUP($B$4&amp;$B$11&amp;DT87,$A$69:$A$91&amp;$B$69:$B$91&amp;$C$69:$C$91,$D$69:$D$91),"")</f>
        <v/>
      </c>
      <c r="DV87" s="44" t="str">
        <f t="shared" si="173"/>
        <v/>
      </c>
      <c r="DW87" s="44">
        <f t="shared" si="164"/>
        <v>0</v>
      </c>
      <c r="DX87" s="44">
        <f t="shared" si="165"/>
        <v>0</v>
      </c>
      <c r="DY87" s="42" t="str">
        <f t="shared" si="166"/>
        <v/>
      </c>
      <c r="DZ87" s="42"/>
      <c r="EC87" s="6">
        <f t="shared" si="128"/>
        <v>81</v>
      </c>
      <c r="ED87" s="47">
        <f t="shared" si="75"/>
        <v>531.91489361702122</v>
      </c>
      <c r="EE87" s="6">
        <f t="shared" si="175"/>
        <v>0</v>
      </c>
      <c r="EG87" s="8">
        <f t="shared" si="115"/>
        <v>531.91489361702122</v>
      </c>
      <c r="EH87" s="45" t="s">
        <v>62</v>
      </c>
      <c r="EI87" s="110">
        <f t="shared" si="76"/>
        <v>0</v>
      </c>
      <c r="EJ87" s="109">
        <f t="shared" si="174"/>
        <v>0</v>
      </c>
      <c r="EK87" s="109">
        <f t="shared" si="167"/>
        <v>0</v>
      </c>
      <c r="EL87" s="44">
        <f t="shared" si="168"/>
        <v>0</v>
      </c>
      <c r="EM87" s="42" t="str">
        <f t="shared" si="169"/>
        <v/>
      </c>
    </row>
    <row r="88" spans="1:143" hidden="1" x14ac:dyDescent="0.25">
      <c r="A88" s="1" t="s">
        <v>49</v>
      </c>
      <c r="B88" s="1" t="s">
        <v>33</v>
      </c>
      <c r="C88" s="15" t="s">
        <v>62</v>
      </c>
      <c r="D88" s="150">
        <f>B13</f>
        <v>0</v>
      </c>
      <c r="U88" s="6">
        <f t="shared" si="122"/>
        <v>82</v>
      </c>
      <c r="V88" s="9">
        <f t="shared" si="129"/>
        <v>500</v>
      </c>
      <c r="Y88" s="8">
        <f t="shared" si="109"/>
        <v>500</v>
      </c>
      <c r="Z88" s="30" t="str">
        <f t="shared" si="130"/>
        <v>NA</v>
      </c>
      <c r="AA88" s="28" t="str" cm="1">
        <f t="array" ref="AA88">IFERROR(_xlfn.XLOOKUP($B$4&amp;$B$11&amp;Z88,$A$69:$A$91&amp;$B$69:$B$91&amp;$C$69:$C$91,$D$69:$D$91),"")</f>
        <v/>
      </c>
      <c r="AB88" s="30" t="str">
        <f t="shared" si="116"/>
        <v/>
      </c>
      <c r="AC88" s="29" t="str">
        <f t="shared" si="131"/>
        <v/>
      </c>
      <c r="AD88" s="29">
        <f t="shared" si="132"/>
        <v>0</v>
      </c>
      <c r="AE88" s="30" t="str">
        <f t="shared" si="133"/>
        <v/>
      </c>
      <c r="AI88" s="6">
        <f t="shared" si="123"/>
        <v>82</v>
      </c>
      <c r="AJ88" s="9">
        <f t="shared" si="134"/>
        <v>500</v>
      </c>
      <c r="AM88" s="8">
        <f t="shared" si="110"/>
        <v>500</v>
      </c>
      <c r="AN88" s="32" t="str">
        <f t="shared" si="135"/>
        <v>NA</v>
      </c>
      <c r="AO88" s="33" t="str" cm="1">
        <f t="array" ref="AO88">IFERROR(_xlfn.XLOOKUP($B$4&amp;$B$11&amp;AN88,$A$69:$A$91&amp;$B$69:$B$91&amp;$C$69:$C$91,$D$69:$D$91),"")</f>
        <v/>
      </c>
      <c r="AP88" s="32" t="str">
        <f t="shared" si="117"/>
        <v/>
      </c>
      <c r="AQ88" s="37" t="str">
        <f t="shared" si="136"/>
        <v/>
      </c>
      <c r="AR88" s="37">
        <f t="shared" si="137"/>
        <v>0</v>
      </c>
      <c r="AS88" s="32" t="str">
        <f t="shared" si="138"/>
        <v/>
      </c>
      <c r="AT88" s="32"/>
      <c r="AU88" s="8"/>
      <c r="AV88" s="8"/>
      <c r="AW88" s="20">
        <f t="shared" si="107"/>
        <v>82</v>
      </c>
      <c r="AX88" s="22">
        <f t="shared" si="103"/>
        <v>625</v>
      </c>
      <c r="AY88" s="8"/>
      <c r="AZ88" s="8"/>
      <c r="BA88" s="22">
        <f t="shared" si="108"/>
        <v>625</v>
      </c>
      <c r="BB88" s="32" t="str">
        <f t="shared" si="139"/>
        <v>NA</v>
      </c>
      <c r="BC88" s="33" t="str" cm="1">
        <f t="array" ref="BC88">IFERROR(_xlfn.XLOOKUP($B$4&amp;$B$11&amp;BB88,$A$69:$A$91&amp;$B$69:$B$91&amp;$C$69:$C$91,$D$69:$D$91),"")</f>
        <v/>
      </c>
      <c r="BD88" s="37" t="str">
        <f t="shared" si="170"/>
        <v/>
      </c>
      <c r="BE88" s="37">
        <f t="shared" si="140"/>
        <v>0</v>
      </c>
      <c r="BF88" s="37">
        <f t="shared" si="141"/>
        <v>0</v>
      </c>
      <c r="BG88" s="32" t="str">
        <f t="shared" si="142"/>
        <v/>
      </c>
      <c r="BK88" s="20">
        <f t="shared" si="118"/>
        <v>82</v>
      </c>
      <c r="BL88" s="22">
        <f t="shared" si="104"/>
        <v>625</v>
      </c>
      <c r="BO88" s="22">
        <f t="shared" si="111"/>
        <v>625</v>
      </c>
      <c r="BP88" s="32" t="str">
        <f t="shared" si="143"/>
        <v>NA</v>
      </c>
      <c r="BQ88" s="33" t="str" cm="1">
        <f t="array" ref="BQ88">IFERROR(_xlfn.XLOOKUP($B$4&amp;$B$11&amp;BP88,$A$69:$A$91&amp;$B$69:$B$91&amp;$C$69:$C$91,$D$69:$D$91),"")</f>
        <v/>
      </c>
      <c r="BR88" s="37" t="str">
        <f t="shared" si="171"/>
        <v/>
      </c>
      <c r="BS88" s="37">
        <f t="shared" si="144"/>
        <v>0</v>
      </c>
      <c r="BT88" s="37">
        <f t="shared" si="145"/>
        <v>0</v>
      </c>
      <c r="BU88" s="32" t="str">
        <f t="shared" si="146"/>
        <v/>
      </c>
      <c r="BV88" s="32"/>
      <c r="BY88" s="6">
        <f t="shared" si="124"/>
        <v>82</v>
      </c>
      <c r="BZ88" s="9">
        <f t="shared" si="147"/>
        <v>500</v>
      </c>
      <c r="CA88" s="6">
        <f t="shared" si="148"/>
        <v>0</v>
      </c>
      <c r="CC88" s="8">
        <f t="shared" si="112"/>
        <v>500</v>
      </c>
      <c r="CD88" s="42" t="str">
        <f t="shared" si="149"/>
        <v>NA</v>
      </c>
      <c r="CE88" s="43" t="str" cm="1">
        <f t="array" ref="CE88">IFERROR(_xlfn.XLOOKUP($B$4&amp;$B$11&amp;CD88,$A$69:$A$91&amp;$B$69:$B$91&amp;$C$69:$C$91,$D$69:$D$91),"")</f>
        <v/>
      </c>
      <c r="CF88" s="42" t="str">
        <f t="shared" si="119"/>
        <v/>
      </c>
      <c r="CG88" s="44" t="str">
        <f t="shared" si="150"/>
        <v/>
      </c>
      <c r="CH88" s="44">
        <f t="shared" si="151"/>
        <v>0</v>
      </c>
      <c r="CI88" s="42" t="str">
        <f t="shared" si="152"/>
        <v/>
      </c>
      <c r="CJ88" s="42"/>
      <c r="CM88" s="6">
        <f t="shared" si="125"/>
        <v>82</v>
      </c>
      <c r="CN88" s="9">
        <f t="shared" si="153"/>
        <v>500</v>
      </c>
      <c r="CQ88" s="8">
        <f t="shared" si="113"/>
        <v>500</v>
      </c>
      <c r="CR88" s="42" t="str">
        <f t="shared" si="154"/>
        <v>NA</v>
      </c>
      <c r="CS88" s="43" t="str" cm="1">
        <f t="array" ref="CS88">IFERROR(_xlfn.XLOOKUP($B$4&amp;$B$11&amp;CR88,$A$69:$A$91&amp;$B$69:$B$91&amp;$C$69:$C$91,$D$69:$D$91),"")</f>
        <v/>
      </c>
      <c r="CT88" s="42" t="str">
        <f t="shared" si="120"/>
        <v/>
      </c>
      <c r="CU88" s="44" t="str">
        <f t="shared" si="155"/>
        <v/>
      </c>
      <c r="CV88" s="44">
        <f t="shared" si="156"/>
        <v>0</v>
      </c>
      <c r="CW88" s="42" t="str">
        <f t="shared" si="157"/>
        <v/>
      </c>
      <c r="DA88" s="6">
        <f t="shared" si="126"/>
        <v>82</v>
      </c>
      <c r="DB88" s="4">
        <f t="shared" si="105"/>
        <v>625</v>
      </c>
      <c r="DC88" s="6">
        <f t="shared" si="158"/>
        <v>0</v>
      </c>
      <c r="DE88" s="24">
        <f t="shared" si="114"/>
        <v>625</v>
      </c>
      <c r="DF88" s="42" t="str">
        <f t="shared" si="159"/>
        <v>NA</v>
      </c>
      <c r="DG88" s="43" t="str" cm="1">
        <f t="array" ref="DG88">IFERROR(_xlfn.XLOOKUP($B$4&amp;$B$11&amp;DF88,$A$69:$A$91&amp;$B$69:$B$91&amp;$C$69:$C$91,$D$69:$D$91),"")</f>
        <v/>
      </c>
      <c r="DH88" s="44" t="str">
        <f t="shared" si="172"/>
        <v/>
      </c>
      <c r="DI88" s="44">
        <f t="shared" si="160"/>
        <v>0</v>
      </c>
      <c r="DJ88" s="44">
        <f t="shared" si="161"/>
        <v>0</v>
      </c>
      <c r="DK88" s="42" t="str">
        <f t="shared" si="162"/>
        <v/>
      </c>
      <c r="DL88" s="42"/>
      <c r="DO88" s="6">
        <f t="shared" si="127"/>
        <v>82</v>
      </c>
      <c r="DP88" s="3">
        <f t="shared" si="106"/>
        <v>625</v>
      </c>
      <c r="DS88" s="24">
        <f t="shared" si="121"/>
        <v>625</v>
      </c>
      <c r="DT88" s="42" t="str">
        <f t="shared" si="163"/>
        <v>NA</v>
      </c>
      <c r="DU88" s="43" t="str" cm="1">
        <f t="array" ref="DU88">IFERROR(_xlfn.XLOOKUP($B$4&amp;$B$11&amp;DT88,$A$69:$A$91&amp;$B$69:$B$91&amp;$C$69:$C$91,$D$69:$D$91),"")</f>
        <v/>
      </c>
      <c r="DV88" s="44" t="str">
        <f t="shared" si="173"/>
        <v/>
      </c>
      <c r="DW88" s="44">
        <f t="shared" si="164"/>
        <v>0</v>
      </c>
      <c r="DX88" s="44">
        <f t="shared" si="165"/>
        <v>0</v>
      </c>
      <c r="DY88" s="42" t="str">
        <f t="shared" si="166"/>
        <v/>
      </c>
      <c r="DZ88" s="42"/>
      <c r="EC88" s="6">
        <f t="shared" si="128"/>
        <v>82</v>
      </c>
      <c r="ED88" s="47">
        <f t="shared" si="75"/>
        <v>531.91489361702122</v>
      </c>
      <c r="EE88" s="6">
        <f t="shared" si="175"/>
        <v>0</v>
      </c>
      <c r="EG88" s="8">
        <f t="shared" si="115"/>
        <v>531.91489361702122</v>
      </c>
      <c r="EH88" s="45" t="s">
        <v>62</v>
      </c>
      <c r="EI88" s="110">
        <f t="shared" si="76"/>
        <v>0</v>
      </c>
      <c r="EJ88" s="109">
        <f t="shared" si="174"/>
        <v>0</v>
      </c>
      <c r="EK88" s="109">
        <f t="shared" si="167"/>
        <v>0</v>
      </c>
      <c r="EL88" s="44">
        <f t="shared" si="168"/>
        <v>0</v>
      </c>
      <c r="EM88" s="42" t="str">
        <f t="shared" si="169"/>
        <v/>
      </c>
    </row>
    <row r="89" spans="1:143" hidden="1" x14ac:dyDescent="0.25">
      <c r="A89" s="1" t="s">
        <v>49</v>
      </c>
      <c r="B89" s="1" t="s">
        <v>33</v>
      </c>
      <c r="C89" s="15" t="s">
        <v>62</v>
      </c>
      <c r="D89" s="150">
        <f>B13</f>
        <v>0</v>
      </c>
      <c r="U89" s="6">
        <f t="shared" si="122"/>
        <v>83</v>
      </c>
      <c r="V89" s="9">
        <f t="shared" si="129"/>
        <v>500</v>
      </c>
      <c r="Y89" s="8">
        <f t="shared" si="109"/>
        <v>500</v>
      </c>
      <c r="Z89" s="30" t="str">
        <f t="shared" si="130"/>
        <v>NA</v>
      </c>
      <c r="AA89" s="28" t="str" cm="1">
        <f t="array" ref="AA89">IFERROR(_xlfn.XLOOKUP($B$4&amp;$B$11&amp;Z89,$A$69:$A$91&amp;$B$69:$B$91&amp;$C$69:$C$91,$D$69:$D$91),"")</f>
        <v/>
      </c>
      <c r="AB89" s="30" t="str">
        <f t="shared" si="116"/>
        <v/>
      </c>
      <c r="AC89" s="29" t="str">
        <f t="shared" si="131"/>
        <v/>
      </c>
      <c r="AD89" s="29">
        <f t="shared" si="132"/>
        <v>0</v>
      </c>
      <c r="AE89" s="30" t="str">
        <f t="shared" si="133"/>
        <v/>
      </c>
      <c r="AI89" s="6">
        <f t="shared" si="123"/>
        <v>83</v>
      </c>
      <c r="AJ89" s="9">
        <f t="shared" si="134"/>
        <v>500</v>
      </c>
      <c r="AM89" s="8">
        <f t="shared" si="110"/>
        <v>500</v>
      </c>
      <c r="AN89" s="32" t="str">
        <f t="shared" si="135"/>
        <v>NA</v>
      </c>
      <c r="AO89" s="33" t="str" cm="1">
        <f t="array" ref="AO89">IFERROR(_xlfn.XLOOKUP($B$4&amp;$B$11&amp;AN89,$A$69:$A$91&amp;$B$69:$B$91&amp;$C$69:$C$91,$D$69:$D$91),"")</f>
        <v/>
      </c>
      <c r="AP89" s="32" t="str">
        <f t="shared" si="117"/>
        <v/>
      </c>
      <c r="AQ89" s="37" t="str">
        <f t="shared" si="136"/>
        <v/>
      </c>
      <c r="AR89" s="37">
        <f t="shared" si="137"/>
        <v>0</v>
      </c>
      <c r="AS89" s="32" t="str">
        <f t="shared" si="138"/>
        <v/>
      </c>
      <c r="AT89" s="32"/>
      <c r="AU89" s="8"/>
      <c r="AV89" s="8"/>
      <c r="AW89" s="20">
        <f t="shared" si="107"/>
        <v>83</v>
      </c>
      <c r="AX89" s="22">
        <f t="shared" si="103"/>
        <v>625</v>
      </c>
      <c r="AY89" s="8"/>
      <c r="AZ89" s="8"/>
      <c r="BA89" s="22">
        <f t="shared" si="108"/>
        <v>625</v>
      </c>
      <c r="BB89" s="32" t="str">
        <f t="shared" si="139"/>
        <v>NA</v>
      </c>
      <c r="BC89" s="33" t="str" cm="1">
        <f t="array" ref="BC89">IFERROR(_xlfn.XLOOKUP($B$4&amp;$B$11&amp;BB89,$A$69:$A$91&amp;$B$69:$B$91&amp;$C$69:$C$91,$D$69:$D$91),"")</f>
        <v/>
      </c>
      <c r="BD89" s="37" t="str">
        <f t="shared" si="170"/>
        <v/>
      </c>
      <c r="BE89" s="37">
        <f t="shared" si="140"/>
        <v>0</v>
      </c>
      <c r="BF89" s="37">
        <f t="shared" si="141"/>
        <v>0</v>
      </c>
      <c r="BG89" s="32" t="str">
        <f t="shared" si="142"/>
        <v/>
      </c>
      <c r="BK89" s="20">
        <f t="shared" si="118"/>
        <v>83</v>
      </c>
      <c r="BL89" s="22">
        <f t="shared" si="104"/>
        <v>625</v>
      </c>
      <c r="BO89" s="22">
        <f t="shared" si="111"/>
        <v>625</v>
      </c>
      <c r="BP89" s="32" t="str">
        <f t="shared" si="143"/>
        <v>NA</v>
      </c>
      <c r="BQ89" s="33" t="str" cm="1">
        <f t="array" ref="BQ89">IFERROR(_xlfn.XLOOKUP($B$4&amp;$B$11&amp;BP89,$A$69:$A$91&amp;$B$69:$B$91&amp;$C$69:$C$91,$D$69:$D$91),"")</f>
        <v/>
      </c>
      <c r="BR89" s="37" t="str">
        <f t="shared" si="171"/>
        <v/>
      </c>
      <c r="BS89" s="37">
        <f t="shared" si="144"/>
        <v>0</v>
      </c>
      <c r="BT89" s="37">
        <f t="shared" si="145"/>
        <v>0</v>
      </c>
      <c r="BU89" s="32" t="str">
        <f t="shared" si="146"/>
        <v/>
      </c>
      <c r="BV89" s="32"/>
      <c r="BY89" s="6">
        <f t="shared" si="124"/>
        <v>83</v>
      </c>
      <c r="BZ89" s="9">
        <f t="shared" si="147"/>
        <v>500</v>
      </c>
      <c r="CA89" s="6">
        <f t="shared" si="148"/>
        <v>0</v>
      </c>
      <c r="CC89" s="8">
        <f t="shared" si="112"/>
        <v>500</v>
      </c>
      <c r="CD89" s="42" t="str">
        <f t="shared" si="149"/>
        <v>NA</v>
      </c>
      <c r="CE89" s="43" t="str" cm="1">
        <f t="array" ref="CE89">IFERROR(_xlfn.XLOOKUP($B$4&amp;$B$11&amp;CD89,$A$69:$A$91&amp;$B$69:$B$91&amp;$C$69:$C$91,$D$69:$D$91),"")</f>
        <v/>
      </c>
      <c r="CF89" s="42" t="str">
        <f t="shared" si="119"/>
        <v/>
      </c>
      <c r="CG89" s="44" t="str">
        <f t="shared" si="150"/>
        <v/>
      </c>
      <c r="CH89" s="44">
        <f t="shared" si="151"/>
        <v>0</v>
      </c>
      <c r="CI89" s="42" t="str">
        <f t="shared" si="152"/>
        <v/>
      </c>
      <c r="CJ89" s="42"/>
      <c r="CM89" s="6">
        <f t="shared" si="125"/>
        <v>83</v>
      </c>
      <c r="CN89" s="9">
        <f t="shared" si="153"/>
        <v>500</v>
      </c>
      <c r="CQ89" s="8">
        <f t="shared" si="113"/>
        <v>500</v>
      </c>
      <c r="CR89" s="42" t="str">
        <f t="shared" si="154"/>
        <v>NA</v>
      </c>
      <c r="CS89" s="43" t="str" cm="1">
        <f t="array" ref="CS89">IFERROR(_xlfn.XLOOKUP($B$4&amp;$B$11&amp;CR89,$A$69:$A$91&amp;$B$69:$B$91&amp;$C$69:$C$91,$D$69:$D$91),"")</f>
        <v/>
      </c>
      <c r="CT89" s="42" t="str">
        <f t="shared" si="120"/>
        <v/>
      </c>
      <c r="CU89" s="44" t="str">
        <f t="shared" si="155"/>
        <v/>
      </c>
      <c r="CV89" s="44">
        <f t="shared" si="156"/>
        <v>0</v>
      </c>
      <c r="CW89" s="42" t="str">
        <f t="shared" si="157"/>
        <v/>
      </c>
      <c r="DA89" s="6">
        <f t="shared" si="126"/>
        <v>83</v>
      </c>
      <c r="DB89" s="4">
        <f t="shared" si="105"/>
        <v>625</v>
      </c>
      <c r="DC89" s="6">
        <f t="shared" si="158"/>
        <v>0</v>
      </c>
      <c r="DE89" s="24">
        <f t="shared" si="114"/>
        <v>625</v>
      </c>
      <c r="DF89" s="42" t="str">
        <f t="shared" si="159"/>
        <v>NA</v>
      </c>
      <c r="DG89" s="43" t="str" cm="1">
        <f t="array" ref="DG89">IFERROR(_xlfn.XLOOKUP($B$4&amp;$B$11&amp;DF89,$A$69:$A$91&amp;$B$69:$B$91&amp;$C$69:$C$91,$D$69:$D$91),"")</f>
        <v/>
      </c>
      <c r="DH89" s="44" t="str">
        <f t="shared" si="172"/>
        <v/>
      </c>
      <c r="DI89" s="44">
        <f t="shared" si="160"/>
        <v>0</v>
      </c>
      <c r="DJ89" s="44">
        <f t="shared" si="161"/>
        <v>0</v>
      </c>
      <c r="DK89" s="42" t="str">
        <f t="shared" si="162"/>
        <v/>
      </c>
      <c r="DL89" s="42"/>
      <c r="DO89" s="6">
        <f t="shared" si="127"/>
        <v>83</v>
      </c>
      <c r="DP89" s="3">
        <f t="shared" si="106"/>
        <v>625</v>
      </c>
      <c r="DS89" s="24">
        <f t="shared" si="121"/>
        <v>625</v>
      </c>
      <c r="DT89" s="42" t="str">
        <f t="shared" si="163"/>
        <v>NA</v>
      </c>
      <c r="DU89" s="43" t="str" cm="1">
        <f t="array" ref="DU89">IFERROR(_xlfn.XLOOKUP($B$4&amp;$B$11&amp;DT89,$A$69:$A$91&amp;$B$69:$B$91&amp;$C$69:$C$91,$D$69:$D$91),"")</f>
        <v/>
      </c>
      <c r="DV89" s="44" t="str">
        <f t="shared" si="173"/>
        <v/>
      </c>
      <c r="DW89" s="44">
        <f t="shared" si="164"/>
        <v>0</v>
      </c>
      <c r="DX89" s="44">
        <f t="shared" si="165"/>
        <v>0</v>
      </c>
      <c r="DY89" s="42" t="str">
        <f t="shared" si="166"/>
        <v/>
      </c>
      <c r="DZ89" s="42"/>
      <c r="EC89" s="6">
        <f t="shared" si="128"/>
        <v>83</v>
      </c>
      <c r="ED89" s="47">
        <f t="shared" ref="ED89:ED152" si="176">PMT($B$13/12,300-18,150000)*-1</f>
        <v>531.91489361702122</v>
      </c>
      <c r="EE89" s="6">
        <f t="shared" si="175"/>
        <v>0</v>
      </c>
      <c r="EG89" s="8">
        <f t="shared" si="115"/>
        <v>531.91489361702122</v>
      </c>
      <c r="EH89" s="45" t="s">
        <v>62</v>
      </c>
      <c r="EI89" s="110">
        <f t="shared" ref="EI89:EI152" si="177">$B$13</f>
        <v>0</v>
      </c>
      <c r="EJ89" s="109">
        <f t="shared" si="174"/>
        <v>0</v>
      </c>
      <c r="EK89" s="109">
        <f t="shared" si="167"/>
        <v>0</v>
      </c>
      <c r="EL89" s="44">
        <f t="shared" si="168"/>
        <v>0</v>
      </c>
      <c r="EM89" s="42" t="str">
        <f t="shared" si="169"/>
        <v/>
      </c>
    </row>
    <row r="90" spans="1:143" hidden="1" x14ac:dyDescent="0.25">
      <c r="A90" s="1" t="s">
        <v>49</v>
      </c>
      <c r="B90" s="1" t="s">
        <v>33</v>
      </c>
      <c r="C90" s="15" t="s">
        <v>62</v>
      </c>
      <c r="D90" s="150">
        <f>B13</f>
        <v>0</v>
      </c>
      <c r="U90" s="6">
        <f t="shared" si="122"/>
        <v>84</v>
      </c>
      <c r="V90" s="9">
        <f t="shared" si="129"/>
        <v>500</v>
      </c>
      <c r="Y90" s="8">
        <f t="shared" si="109"/>
        <v>500</v>
      </c>
      <c r="Z90" s="30" t="str">
        <f t="shared" si="130"/>
        <v>NA</v>
      </c>
      <c r="AA90" s="28" t="str" cm="1">
        <f t="array" ref="AA90">IFERROR(_xlfn.XLOOKUP($B$4&amp;$B$11&amp;Z90,$A$69:$A$91&amp;$B$69:$B$91&amp;$C$69:$C$91,$D$69:$D$91),"")</f>
        <v/>
      </c>
      <c r="AB90" s="30" t="str">
        <f t="shared" si="116"/>
        <v/>
      </c>
      <c r="AC90" s="29" t="str">
        <f t="shared" si="131"/>
        <v/>
      </c>
      <c r="AD90" s="29">
        <f t="shared" si="132"/>
        <v>0</v>
      </c>
      <c r="AE90" s="30" t="str">
        <f t="shared" si="133"/>
        <v/>
      </c>
      <c r="AI90" s="6">
        <f t="shared" si="123"/>
        <v>84</v>
      </c>
      <c r="AJ90" s="9">
        <f t="shared" si="134"/>
        <v>500</v>
      </c>
      <c r="AM90" s="8">
        <f t="shared" si="110"/>
        <v>500</v>
      </c>
      <c r="AN90" s="32" t="str">
        <f t="shared" si="135"/>
        <v>NA</v>
      </c>
      <c r="AO90" s="33" t="str" cm="1">
        <f t="array" ref="AO90">IFERROR(_xlfn.XLOOKUP($B$4&amp;$B$11&amp;AN90,$A$69:$A$91&amp;$B$69:$B$91&amp;$C$69:$C$91,$D$69:$D$91),"")</f>
        <v/>
      </c>
      <c r="AP90" s="32" t="str">
        <f t="shared" si="117"/>
        <v/>
      </c>
      <c r="AQ90" s="37" t="str">
        <f t="shared" si="136"/>
        <v/>
      </c>
      <c r="AR90" s="37">
        <f t="shared" si="137"/>
        <v>0</v>
      </c>
      <c r="AS90" s="32" t="str">
        <f t="shared" si="138"/>
        <v/>
      </c>
      <c r="AT90" s="32"/>
      <c r="AU90" s="8"/>
      <c r="AV90" s="8"/>
      <c r="AW90" s="20">
        <f t="shared" si="107"/>
        <v>84</v>
      </c>
      <c r="AX90" s="22">
        <f t="shared" si="103"/>
        <v>625</v>
      </c>
      <c r="AY90" s="8"/>
      <c r="AZ90" s="8"/>
      <c r="BA90" s="22">
        <f t="shared" si="108"/>
        <v>625</v>
      </c>
      <c r="BB90" s="32" t="str">
        <f t="shared" si="139"/>
        <v>NA</v>
      </c>
      <c r="BC90" s="33" t="str" cm="1">
        <f t="array" ref="BC90">IFERROR(_xlfn.XLOOKUP($B$4&amp;$B$11&amp;BB90,$A$69:$A$91&amp;$B$69:$B$91&amp;$C$69:$C$91,$D$69:$D$91),"")</f>
        <v/>
      </c>
      <c r="BD90" s="37" t="str">
        <f t="shared" si="170"/>
        <v/>
      </c>
      <c r="BE90" s="37">
        <f t="shared" si="140"/>
        <v>0</v>
      </c>
      <c r="BF90" s="37">
        <f t="shared" si="141"/>
        <v>0</v>
      </c>
      <c r="BG90" s="32" t="str">
        <f t="shared" si="142"/>
        <v/>
      </c>
      <c r="BK90" s="20">
        <f t="shared" si="118"/>
        <v>84</v>
      </c>
      <c r="BL90" s="22">
        <f t="shared" si="104"/>
        <v>625</v>
      </c>
      <c r="BO90" s="22">
        <f t="shared" si="111"/>
        <v>625</v>
      </c>
      <c r="BP90" s="32" t="str">
        <f t="shared" si="143"/>
        <v>NA</v>
      </c>
      <c r="BQ90" s="33" t="str" cm="1">
        <f t="array" ref="BQ90">IFERROR(_xlfn.XLOOKUP($B$4&amp;$B$11&amp;BP90,$A$69:$A$91&amp;$B$69:$B$91&amp;$C$69:$C$91,$D$69:$D$91),"")</f>
        <v/>
      </c>
      <c r="BR90" s="37" t="str">
        <f t="shared" si="171"/>
        <v/>
      </c>
      <c r="BS90" s="37">
        <f t="shared" si="144"/>
        <v>0</v>
      </c>
      <c r="BT90" s="37">
        <f t="shared" si="145"/>
        <v>0</v>
      </c>
      <c r="BU90" s="32" t="str">
        <f t="shared" si="146"/>
        <v/>
      </c>
      <c r="BV90" s="32"/>
      <c r="BY90" s="6">
        <f t="shared" si="124"/>
        <v>84</v>
      </c>
      <c r="BZ90" s="9">
        <f t="shared" si="147"/>
        <v>500</v>
      </c>
      <c r="CA90" s="6">
        <f t="shared" si="148"/>
        <v>395</v>
      </c>
      <c r="CC90" s="8">
        <f t="shared" si="112"/>
        <v>895</v>
      </c>
      <c r="CD90" s="42" t="str">
        <f t="shared" si="149"/>
        <v>NA</v>
      </c>
      <c r="CE90" s="43" t="str" cm="1">
        <f t="array" ref="CE90">IFERROR(_xlfn.XLOOKUP($B$4&amp;$B$11&amp;CD90,$A$69:$A$91&amp;$B$69:$B$91&amp;$C$69:$C$91,$D$69:$D$91),"")</f>
        <v/>
      </c>
      <c r="CF90" s="42" t="str">
        <f t="shared" si="119"/>
        <v/>
      </c>
      <c r="CG90" s="44" t="str">
        <f t="shared" si="150"/>
        <v/>
      </c>
      <c r="CH90" s="44">
        <f t="shared" si="151"/>
        <v>395</v>
      </c>
      <c r="CI90" s="42" t="str">
        <f t="shared" si="152"/>
        <v/>
      </c>
      <c r="CJ90" s="42"/>
      <c r="CM90" s="6">
        <f t="shared" si="125"/>
        <v>84</v>
      </c>
      <c r="CN90" s="9">
        <f t="shared" si="153"/>
        <v>500</v>
      </c>
      <c r="CQ90" s="8">
        <f t="shared" si="113"/>
        <v>500</v>
      </c>
      <c r="CR90" s="42" t="str">
        <f t="shared" si="154"/>
        <v>NA</v>
      </c>
      <c r="CS90" s="43" t="str" cm="1">
        <f t="array" ref="CS90">IFERROR(_xlfn.XLOOKUP($B$4&amp;$B$11&amp;CR90,$A$69:$A$91&amp;$B$69:$B$91&amp;$C$69:$C$91,$D$69:$D$91),"")</f>
        <v/>
      </c>
      <c r="CT90" s="42" t="str">
        <f t="shared" si="120"/>
        <v/>
      </c>
      <c r="CU90" s="44" t="str">
        <f t="shared" si="155"/>
        <v/>
      </c>
      <c r="CV90" s="44">
        <f t="shared" si="156"/>
        <v>0</v>
      </c>
      <c r="CW90" s="42" t="str">
        <f t="shared" si="157"/>
        <v/>
      </c>
      <c r="DA90" s="6">
        <f t="shared" si="126"/>
        <v>84</v>
      </c>
      <c r="DB90" s="4">
        <f t="shared" si="105"/>
        <v>625</v>
      </c>
      <c r="DC90" s="6">
        <f t="shared" si="158"/>
        <v>395</v>
      </c>
      <c r="DE90" s="24">
        <f t="shared" si="114"/>
        <v>1020</v>
      </c>
      <c r="DF90" s="42" t="str">
        <f t="shared" si="159"/>
        <v>NA</v>
      </c>
      <c r="DG90" s="43" t="str" cm="1">
        <f t="array" ref="DG90">IFERROR(_xlfn.XLOOKUP($B$4&amp;$B$11&amp;DF90,$A$69:$A$91&amp;$B$69:$B$91&amp;$C$69:$C$91,$D$69:$D$91),"")</f>
        <v/>
      </c>
      <c r="DH90" s="44" t="str">
        <f t="shared" si="172"/>
        <v/>
      </c>
      <c r="DI90" s="44">
        <f t="shared" si="160"/>
        <v>0</v>
      </c>
      <c r="DJ90" s="44">
        <f t="shared" si="161"/>
        <v>395</v>
      </c>
      <c r="DK90" s="42" t="str">
        <f t="shared" si="162"/>
        <v/>
      </c>
      <c r="DL90" s="42"/>
      <c r="DO90" s="6">
        <f t="shared" si="127"/>
        <v>84</v>
      </c>
      <c r="DP90" s="3">
        <f t="shared" si="106"/>
        <v>625</v>
      </c>
      <c r="DS90" s="24">
        <f t="shared" si="121"/>
        <v>625</v>
      </c>
      <c r="DT90" s="42" t="str">
        <f t="shared" si="163"/>
        <v>NA</v>
      </c>
      <c r="DU90" s="43" t="str" cm="1">
        <f t="array" ref="DU90">IFERROR(_xlfn.XLOOKUP($B$4&amp;$B$11&amp;DT90,$A$69:$A$91&amp;$B$69:$B$91&amp;$C$69:$C$91,$D$69:$D$91),"")</f>
        <v/>
      </c>
      <c r="DV90" s="44" t="str">
        <f t="shared" si="173"/>
        <v/>
      </c>
      <c r="DW90" s="44">
        <f t="shared" si="164"/>
        <v>0</v>
      </c>
      <c r="DX90" s="44">
        <f t="shared" si="165"/>
        <v>0</v>
      </c>
      <c r="DY90" s="42" t="str">
        <f t="shared" si="166"/>
        <v/>
      </c>
      <c r="DZ90" s="42"/>
      <c r="EC90" s="6">
        <f t="shared" si="128"/>
        <v>84</v>
      </c>
      <c r="ED90" s="47">
        <f t="shared" si="176"/>
        <v>531.91489361702122</v>
      </c>
      <c r="EE90" s="6">
        <f t="shared" si="175"/>
        <v>395</v>
      </c>
      <c r="EG90" s="8">
        <f t="shared" si="115"/>
        <v>926.91489361702122</v>
      </c>
      <c r="EH90" s="45" t="s">
        <v>62</v>
      </c>
      <c r="EI90" s="110">
        <f t="shared" si="177"/>
        <v>0</v>
      </c>
      <c r="EJ90" s="109">
        <f t="shared" si="174"/>
        <v>0</v>
      </c>
      <c r="EK90" s="109">
        <f t="shared" si="167"/>
        <v>0</v>
      </c>
      <c r="EL90" s="44">
        <f t="shared" si="168"/>
        <v>395</v>
      </c>
      <c r="EM90" s="42" t="str">
        <f t="shared" si="169"/>
        <v/>
      </c>
    </row>
    <row r="91" spans="1:143" hidden="1" x14ac:dyDescent="0.25">
      <c r="A91" s="1" t="s">
        <v>49</v>
      </c>
      <c r="B91" s="1" t="s">
        <v>33</v>
      </c>
      <c r="C91" s="15" t="s">
        <v>62</v>
      </c>
      <c r="D91" s="150">
        <f>B13</f>
        <v>0</v>
      </c>
      <c r="K91" s="47"/>
      <c r="L91" s="112"/>
      <c r="O91" s="4"/>
      <c r="U91" s="6">
        <f t="shared" si="122"/>
        <v>85</v>
      </c>
      <c r="V91" s="9">
        <f t="shared" si="129"/>
        <v>500</v>
      </c>
      <c r="Y91" s="8">
        <f t="shared" si="109"/>
        <v>500</v>
      </c>
      <c r="Z91" s="30" t="str">
        <f t="shared" si="130"/>
        <v>NA</v>
      </c>
      <c r="AA91" s="28" t="str" cm="1">
        <f t="array" ref="AA91">IFERROR(_xlfn.XLOOKUP($B$4&amp;$B$11&amp;Z91,$A$69:$A$91&amp;$B$69:$B$91&amp;$C$69:$C$91,$D$69:$D$91),"")</f>
        <v/>
      </c>
      <c r="AB91" s="30" t="str">
        <f t="shared" si="116"/>
        <v/>
      </c>
      <c r="AC91" s="29" t="str">
        <f t="shared" si="131"/>
        <v/>
      </c>
      <c r="AD91" s="29">
        <f t="shared" si="132"/>
        <v>0</v>
      </c>
      <c r="AE91" s="30" t="str">
        <f t="shared" si="133"/>
        <v/>
      </c>
      <c r="AI91" s="6">
        <f t="shared" si="123"/>
        <v>85</v>
      </c>
      <c r="AJ91" s="9">
        <f t="shared" si="134"/>
        <v>500</v>
      </c>
      <c r="AM91" s="8">
        <f t="shared" si="110"/>
        <v>500</v>
      </c>
      <c r="AN91" s="32" t="str">
        <f t="shared" si="135"/>
        <v>NA</v>
      </c>
      <c r="AO91" s="33" t="str" cm="1">
        <f t="array" ref="AO91">IFERROR(_xlfn.XLOOKUP($B$4&amp;$B$11&amp;AN91,$A$69:$A$91&amp;$B$69:$B$91&amp;$C$69:$C$91,$D$69:$D$91),"")</f>
        <v/>
      </c>
      <c r="AP91" s="32" t="str">
        <f t="shared" si="117"/>
        <v/>
      </c>
      <c r="AQ91" s="37" t="str">
        <f t="shared" si="136"/>
        <v/>
      </c>
      <c r="AR91" s="37">
        <f t="shared" si="137"/>
        <v>0</v>
      </c>
      <c r="AS91" s="32" t="str">
        <f t="shared" si="138"/>
        <v/>
      </c>
      <c r="AT91" s="32"/>
      <c r="AU91" s="8"/>
      <c r="AV91" s="8"/>
      <c r="AW91" s="20">
        <f t="shared" si="107"/>
        <v>85</v>
      </c>
      <c r="AX91" s="22">
        <f t="shared" si="103"/>
        <v>625</v>
      </c>
      <c r="AY91" s="8"/>
      <c r="AZ91" s="8"/>
      <c r="BA91" s="22">
        <f t="shared" si="108"/>
        <v>625</v>
      </c>
      <c r="BB91" s="32" t="str">
        <f t="shared" si="139"/>
        <v>NA</v>
      </c>
      <c r="BC91" s="33" t="str" cm="1">
        <f t="array" ref="BC91">IFERROR(_xlfn.XLOOKUP($B$4&amp;$B$11&amp;BB91,$A$69:$A$91&amp;$B$69:$B$91&amp;$C$69:$C$91,$D$69:$D$91),"")</f>
        <v/>
      </c>
      <c r="BD91" s="37" t="str">
        <f t="shared" si="170"/>
        <v/>
      </c>
      <c r="BE91" s="37">
        <f t="shared" si="140"/>
        <v>0</v>
      </c>
      <c r="BF91" s="37">
        <f t="shared" si="141"/>
        <v>0</v>
      </c>
      <c r="BG91" s="32" t="str">
        <f t="shared" si="142"/>
        <v/>
      </c>
      <c r="BK91" s="20">
        <f t="shared" si="118"/>
        <v>85</v>
      </c>
      <c r="BL91" s="22">
        <f t="shared" si="104"/>
        <v>625</v>
      </c>
      <c r="BO91" s="22">
        <f t="shared" si="111"/>
        <v>625</v>
      </c>
      <c r="BP91" s="32" t="str">
        <f t="shared" si="143"/>
        <v>NA</v>
      </c>
      <c r="BQ91" s="33" t="str" cm="1">
        <f t="array" ref="BQ91">IFERROR(_xlfn.XLOOKUP($B$4&amp;$B$11&amp;BP91,$A$69:$A$91&amp;$B$69:$B$91&amp;$C$69:$C$91,$D$69:$D$91),"")</f>
        <v/>
      </c>
      <c r="BR91" s="37" t="str">
        <f t="shared" si="171"/>
        <v/>
      </c>
      <c r="BS91" s="37">
        <f t="shared" si="144"/>
        <v>0</v>
      </c>
      <c r="BT91" s="37">
        <f t="shared" si="145"/>
        <v>0</v>
      </c>
      <c r="BU91" s="32" t="str">
        <f t="shared" si="146"/>
        <v/>
      </c>
      <c r="BV91" s="32"/>
      <c r="BY91" s="6">
        <f t="shared" si="124"/>
        <v>85</v>
      </c>
      <c r="BZ91" s="9">
        <f t="shared" si="147"/>
        <v>500</v>
      </c>
      <c r="CA91" s="6">
        <f t="shared" si="148"/>
        <v>0</v>
      </c>
      <c r="CC91" s="8">
        <f t="shared" si="112"/>
        <v>500</v>
      </c>
      <c r="CD91" s="42" t="str">
        <f t="shared" si="149"/>
        <v>NA</v>
      </c>
      <c r="CE91" s="43" t="str" cm="1">
        <f t="array" ref="CE91">IFERROR(_xlfn.XLOOKUP($B$4&amp;$B$11&amp;CD91,$A$69:$A$91&amp;$B$69:$B$91&amp;$C$69:$C$91,$D$69:$D$91),"")</f>
        <v/>
      </c>
      <c r="CF91" s="42" t="str">
        <f t="shared" si="119"/>
        <v/>
      </c>
      <c r="CG91" s="44" t="str">
        <f t="shared" si="150"/>
        <v/>
      </c>
      <c r="CH91" s="44">
        <f t="shared" si="151"/>
        <v>0</v>
      </c>
      <c r="CI91" s="42" t="str">
        <f t="shared" si="152"/>
        <v/>
      </c>
      <c r="CJ91" s="42"/>
      <c r="CM91" s="6">
        <f t="shared" si="125"/>
        <v>85</v>
      </c>
      <c r="CN91" s="9">
        <f t="shared" si="153"/>
        <v>500</v>
      </c>
      <c r="CQ91" s="8">
        <f t="shared" si="113"/>
        <v>500</v>
      </c>
      <c r="CR91" s="42" t="str">
        <f t="shared" si="154"/>
        <v>NA</v>
      </c>
      <c r="CS91" s="43" t="str" cm="1">
        <f t="array" ref="CS91">IFERROR(_xlfn.XLOOKUP($B$4&amp;$B$11&amp;CR91,$A$69:$A$91&amp;$B$69:$B$91&amp;$C$69:$C$91,$D$69:$D$91),"")</f>
        <v/>
      </c>
      <c r="CT91" s="42" t="str">
        <f t="shared" si="120"/>
        <v/>
      </c>
      <c r="CU91" s="44" t="str">
        <f t="shared" si="155"/>
        <v/>
      </c>
      <c r="CV91" s="44">
        <f t="shared" si="156"/>
        <v>0</v>
      </c>
      <c r="CW91" s="42" t="str">
        <f t="shared" si="157"/>
        <v/>
      </c>
      <c r="DA91" s="6">
        <f t="shared" si="126"/>
        <v>85</v>
      </c>
      <c r="DB91" s="4">
        <f t="shared" si="105"/>
        <v>625</v>
      </c>
      <c r="DC91" s="6">
        <f t="shared" si="158"/>
        <v>0</v>
      </c>
      <c r="DE91" s="24">
        <f t="shared" si="114"/>
        <v>625</v>
      </c>
      <c r="DF91" s="42" t="str">
        <f t="shared" si="159"/>
        <v>NA</v>
      </c>
      <c r="DG91" s="43" t="str" cm="1">
        <f t="array" ref="DG91">IFERROR(_xlfn.XLOOKUP($B$4&amp;$B$11&amp;DF91,$A$69:$A$91&amp;$B$69:$B$91&amp;$C$69:$C$91,$D$69:$D$91),"")</f>
        <v/>
      </c>
      <c r="DH91" s="44" t="str">
        <f t="shared" si="172"/>
        <v/>
      </c>
      <c r="DI91" s="44">
        <f t="shared" si="160"/>
        <v>0</v>
      </c>
      <c r="DJ91" s="44">
        <f t="shared" si="161"/>
        <v>0</v>
      </c>
      <c r="DK91" s="42" t="str">
        <f t="shared" si="162"/>
        <v/>
      </c>
      <c r="DL91" s="42"/>
      <c r="DO91" s="6">
        <f t="shared" si="127"/>
        <v>85</v>
      </c>
      <c r="DP91" s="3">
        <f t="shared" si="106"/>
        <v>625</v>
      </c>
      <c r="DS91" s="24">
        <f t="shared" si="121"/>
        <v>625</v>
      </c>
      <c r="DT91" s="42" t="str">
        <f t="shared" si="163"/>
        <v>NA</v>
      </c>
      <c r="DU91" s="43" t="str" cm="1">
        <f t="array" ref="DU91">IFERROR(_xlfn.XLOOKUP($B$4&amp;$B$11&amp;DT91,$A$69:$A$91&amp;$B$69:$B$91&amp;$C$69:$C$91,$D$69:$D$91),"")</f>
        <v/>
      </c>
      <c r="DV91" s="44" t="str">
        <f t="shared" si="173"/>
        <v/>
      </c>
      <c r="DW91" s="44">
        <f t="shared" si="164"/>
        <v>0</v>
      </c>
      <c r="DX91" s="44">
        <f t="shared" si="165"/>
        <v>0</v>
      </c>
      <c r="DY91" s="42" t="str">
        <f t="shared" si="166"/>
        <v/>
      </c>
      <c r="DZ91" s="42"/>
      <c r="EC91" s="6">
        <f t="shared" si="128"/>
        <v>85</v>
      </c>
      <c r="ED91" s="47">
        <f t="shared" si="176"/>
        <v>531.91489361702122</v>
      </c>
      <c r="EE91" s="6">
        <f t="shared" si="175"/>
        <v>0</v>
      </c>
      <c r="EG91" s="8">
        <f t="shared" si="115"/>
        <v>531.91489361702122</v>
      </c>
      <c r="EH91" s="45" t="s">
        <v>62</v>
      </c>
      <c r="EI91" s="110">
        <f t="shared" si="177"/>
        <v>0</v>
      </c>
      <c r="EJ91" s="109">
        <f t="shared" si="174"/>
        <v>0</v>
      </c>
      <c r="EK91" s="109">
        <f t="shared" si="167"/>
        <v>0</v>
      </c>
      <c r="EL91" s="44">
        <f t="shared" si="168"/>
        <v>0</v>
      </c>
      <c r="EM91" s="42" t="str">
        <f t="shared" si="169"/>
        <v/>
      </c>
    </row>
    <row r="92" spans="1:143" hidden="1" x14ac:dyDescent="0.25">
      <c r="K92" s="47"/>
      <c r="O92" s="2"/>
      <c r="S92" s="112"/>
      <c r="U92" s="6">
        <f t="shared" si="122"/>
        <v>86</v>
      </c>
      <c r="V92" s="9">
        <f t="shared" si="129"/>
        <v>500</v>
      </c>
      <c r="Y92" s="8">
        <f t="shared" si="109"/>
        <v>500</v>
      </c>
      <c r="Z92" s="30" t="str">
        <f t="shared" si="130"/>
        <v>NA</v>
      </c>
      <c r="AA92" s="28" t="str" cm="1">
        <f t="array" ref="AA92">IFERROR(_xlfn.XLOOKUP($B$4&amp;$B$11&amp;Z92,$A$69:$A$91&amp;$B$69:$B$91&amp;$C$69:$C$91,$D$69:$D$91),"")</f>
        <v/>
      </c>
      <c r="AB92" s="30" t="str">
        <f t="shared" si="116"/>
        <v/>
      </c>
      <c r="AC92" s="29" t="str">
        <f t="shared" si="131"/>
        <v/>
      </c>
      <c r="AD92" s="29">
        <f t="shared" si="132"/>
        <v>0</v>
      </c>
      <c r="AE92" s="30" t="str">
        <f t="shared" si="133"/>
        <v/>
      </c>
      <c r="AI92" s="6">
        <f t="shared" si="123"/>
        <v>86</v>
      </c>
      <c r="AJ92" s="9">
        <f t="shared" si="134"/>
        <v>500</v>
      </c>
      <c r="AM92" s="8">
        <f t="shared" si="110"/>
        <v>500</v>
      </c>
      <c r="AN92" s="32" t="str">
        <f t="shared" si="135"/>
        <v>NA</v>
      </c>
      <c r="AO92" s="33" t="str" cm="1">
        <f t="array" ref="AO92">IFERROR(_xlfn.XLOOKUP($B$4&amp;$B$11&amp;AN92,$A$69:$A$91&amp;$B$69:$B$91&amp;$C$69:$C$91,$D$69:$D$91),"")</f>
        <v/>
      </c>
      <c r="AP92" s="32" t="str">
        <f t="shared" si="117"/>
        <v/>
      </c>
      <c r="AQ92" s="37" t="str">
        <f t="shared" si="136"/>
        <v/>
      </c>
      <c r="AR92" s="37">
        <f t="shared" si="137"/>
        <v>0</v>
      </c>
      <c r="AS92" s="32" t="str">
        <f t="shared" si="138"/>
        <v/>
      </c>
      <c r="AT92" s="32"/>
      <c r="AU92" s="8"/>
      <c r="AV92" s="8"/>
      <c r="AW92" s="20">
        <f t="shared" si="107"/>
        <v>86</v>
      </c>
      <c r="AX92" s="22">
        <f t="shared" si="103"/>
        <v>625</v>
      </c>
      <c r="AY92" s="8"/>
      <c r="AZ92" s="8"/>
      <c r="BA92" s="22">
        <f t="shared" si="108"/>
        <v>625</v>
      </c>
      <c r="BB92" s="32" t="str">
        <f t="shared" si="139"/>
        <v>NA</v>
      </c>
      <c r="BC92" s="33" t="str" cm="1">
        <f t="array" ref="BC92">IFERROR(_xlfn.XLOOKUP($B$4&amp;$B$11&amp;BB92,$A$69:$A$91&amp;$B$69:$B$91&amp;$C$69:$C$91,$D$69:$D$91),"")</f>
        <v/>
      </c>
      <c r="BD92" s="37" t="str">
        <f t="shared" si="170"/>
        <v/>
      </c>
      <c r="BE92" s="37">
        <f t="shared" si="140"/>
        <v>0</v>
      </c>
      <c r="BF92" s="37">
        <f t="shared" si="141"/>
        <v>0</v>
      </c>
      <c r="BG92" s="32" t="str">
        <f t="shared" si="142"/>
        <v/>
      </c>
      <c r="BK92" s="20">
        <f t="shared" si="118"/>
        <v>86</v>
      </c>
      <c r="BL92" s="22">
        <f t="shared" si="104"/>
        <v>625</v>
      </c>
      <c r="BO92" s="22">
        <f t="shared" si="111"/>
        <v>625</v>
      </c>
      <c r="BP92" s="32" t="str">
        <f t="shared" si="143"/>
        <v>NA</v>
      </c>
      <c r="BQ92" s="33" t="str" cm="1">
        <f t="array" ref="BQ92">IFERROR(_xlfn.XLOOKUP($B$4&amp;$B$11&amp;BP92,$A$69:$A$91&amp;$B$69:$B$91&amp;$C$69:$C$91,$D$69:$D$91),"")</f>
        <v/>
      </c>
      <c r="BR92" s="37" t="str">
        <f t="shared" si="171"/>
        <v/>
      </c>
      <c r="BS92" s="37">
        <f t="shared" si="144"/>
        <v>0</v>
      </c>
      <c r="BT92" s="37">
        <f t="shared" si="145"/>
        <v>0</v>
      </c>
      <c r="BU92" s="32" t="str">
        <f t="shared" si="146"/>
        <v/>
      </c>
      <c r="BV92" s="32"/>
      <c r="BY92" s="6">
        <f t="shared" si="124"/>
        <v>86</v>
      </c>
      <c r="BZ92" s="9">
        <f t="shared" si="147"/>
        <v>500</v>
      </c>
      <c r="CA92" s="6">
        <f t="shared" si="148"/>
        <v>0</v>
      </c>
      <c r="CC92" s="8">
        <f t="shared" si="112"/>
        <v>500</v>
      </c>
      <c r="CD92" s="42" t="str">
        <f t="shared" si="149"/>
        <v>NA</v>
      </c>
      <c r="CE92" s="43" t="str" cm="1">
        <f t="array" ref="CE92">IFERROR(_xlfn.XLOOKUP($B$4&amp;$B$11&amp;CD92,$A$69:$A$91&amp;$B$69:$B$91&amp;$C$69:$C$91,$D$69:$D$91),"")</f>
        <v/>
      </c>
      <c r="CF92" s="42" t="str">
        <f t="shared" si="119"/>
        <v/>
      </c>
      <c r="CG92" s="44" t="str">
        <f t="shared" si="150"/>
        <v/>
      </c>
      <c r="CH92" s="44">
        <f t="shared" si="151"/>
        <v>0</v>
      </c>
      <c r="CI92" s="42" t="str">
        <f t="shared" si="152"/>
        <v/>
      </c>
      <c r="CJ92" s="42"/>
      <c r="CM92" s="6">
        <f t="shared" si="125"/>
        <v>86</v>
      </c>
      <c r="CN92" s="9">
        <f t="shared" si="153"/>
        <v>500</v>
      </c>
      <c r="CQ92" s="8">
        <f t="shared" si="113"/>
        <v>500</v>
      </c>
      <c r="CR92" s="42" t="str">
        <f t="shared" si="154"/>
        <v>NA</v>
      </c>
      <c r="CS92" s="43" t="str" cm="1">
        <f t="array" ref="CS92">IFERROR(_xlfn.XLOOKUP($B$4&amp;$B$11&amp;CR92,$A$69:$A$91&amp;$B$69:$B$91&amp;$C$69:$C$91,$D$69:$D$91),"")</f>
        <v/>
      </c>
      <c r="CT92" s="42" t="str">
        <f t="shared" si="120"/>
        <v/>
      </c>
      <c r="CU92" s="44" t="str">
        <f t="shared" si="155"/>
        <v/>
      </c>
      <c r="CV92" s="44">
        <f t="shared" si="156"/>
        <v>0</v>
      </c>
      <c r="CW92" s="42" t="str">
        <f t="shared" si="157"/>
        <v/>
      </c>
      <c r="DA92" s="6">
        <f t="shared" si="126"/>
        <v>86</v>
      </c>
      <c r="DB92" s="4">
        <f t="shared" si="105"/>
        <v>625</v>
      </c>
      <c r="DC92" s="6">
        <f t="shared" si="158"/>
        <v>0</v>
      </c>
      <c r="DE92" s="24">
        <f t="shared" si="114"/>
        <v>625</v>
      </c>
      <c r="DF92" s="42" t="str">
        <f t="shared" si="159"/>
        <v>NA</v>
      </c>
      <c r="DG92" s="43" t="str" cm="1">
        <f t="array" ref="DG92">IFERROR(_xlfn.XLOOKUP($B$4&amp;$B$11&amp;DF92,$A$69:$A$91&amp;$B$69:$B$91&amp;$C$69:$C$91,$D$69:$D$91),"")</f>
        <v/>
      </c>
      <c r="DH92" s="44" t="str">
        <f t="shared" si="172"/>
        <v/>
      </c>
      <c r="DI92" s="44">
        <f t="shared" si="160"/>
        <v>0</v>
      </c>
      <c r="DJ92" s="44">
        <f t="shared" si="161"/>
        <v>0</v>
      </c>
      <c r="DK92" s="42" t="str">
        <f t="shared" si="162"/>
        <v/>
      </c>
      <c r="DL92" s="42"/>
      <c r="DO92" s="6">
        <f t="shared" si="127"/>
        <v>86</v>
      </c>
      <c r="DP92" s="3">
        <f t="shared" si="106"/>
        <v>625</v>
      </c>
      <c r="DS92" s="24">
        <f t="shared" si="121"/>
        <v>625</v>
      </c>
      <c r="DT92" s="42" t="str">
        <f t="shared" si="163"/>
        <v>NA</v>
      </c>
      <c r="DU92" s="43" t="str" cm="1">
        <f t="array" ref="DU92">IFERROR(_xlfn.XLOOKUP($B$4&amp;$B$11&amp;DT92,$A$69:$A$91&amp;$B$69:$B$91&amp;$C$69:$C$91,$D$69:$D$91),"")</f>
        <v/>
      </c>
      <c r="DV92" s="44" t="str">
        <f t="shared" si="173"/>
        <v/>
      </c>
      <c r="DW92" s="44">
        <f t="shared" si="164"/>
        <v>0</v>
      </c>
      <c r="DX92" s="44">
        <f t="shared" si="165"/>
        <v>0</v>
      </c>
      <c r="DY92" s="42" t="str">
        <f t="shared" si="166"/>
        <v/>
      </c>
      <c r="DZ92" s="42"/>
      <c r="EC92" s="6">
        <f t="shared" si="128"/>
        <v>86</v>
      </c>
      <c r="ED92" s="47">
        <f t="shared" si="176"/>
        <v>531.91489361702122</v>
      </c>
      <c r="EE92" s="6">
        <f t="shared" si="175"/>
        <v>0</v>
      </c>
      <c r="EG92" s="8">
        <f t="shared" si="115"/>
        <v>531.91489361702122</v>
      </c>
      <c r="EH92" s="45" t="s">
        <v>62</v>
      </c>
      <c r="EI92" s="110">
        <f t="shared" si="177"/>
        <v>0</v>
      </c>
      <c r="EJ92" s="109">
        <f t="shared" si="174"/>
        <v>0</v>
      </c>
      <c r="EK92" s="109">
        <f t="shared" si="167"/>
        <v>0</v>
      </c>
      <c r="EL92" s="44">
        <f t="shared" si="168"/>
        <v>0</v>
      </c>
      <c r="EM92" s="42" t="str">
        <f t="shared" si="169"/>
        <v/>
      </c>
    </row>
    <row r="93" spans="1:143" hidden="1" x14ac:dyDescent="0.25">
      <c r="K93" s="47"/>
      <c r="R93" s="47"/>
      <c r="U93" s="6">
        <f t="shared" si="122"/>
        <v>87</v>
      </c>
      <c r="V93" s="9">
        <f t="shared" si="129"/>
        <v>500</v>
      </c>
      <c r="Y93" s="8">
        <f t="shared" si="109"/>
        <v>500</v>
      </c>
      <c r="Z93" s="30" t="str">
        <f t="shared" si="130"/>
        <v>NA</v>
      </c>
      <c r="AA93" s="28" t="str" cm="1">
        <f t="array" ref="AA93">IFERROR(_xlfn.XLOOKUP($B$4&amp;$B$11&amp;Z93,$A$69:$A$91&amp;$B$69:$B$91&amp;$C$69:$C$91,$D$69:$D$91),"")</f>
        <v/>
      </c>
      <c r="AB93" s="30" t="str">
        <f t="shared" si="116"/>
        <v/>
      </c>
      <c r="AC93" s="29" t="str">
        <f t="shared" si="131"/>
        <v/>
      </c>
      <c r="AD93" s="29">
        <f t="shared" si="132"/>
        <v>0</v>
      </c>
      <c r="AE93" s="30" t="str">
        <f t="shared" si="133"/>
        <v/>
      </c>
      <c r="AI93" s="6">
        <f t="shared" si="123"/>
        <v>87</v>
      </c>
      <c r="AJ93" s="9">
        <f t="shared" si="134"/>
        <v>500</v>
      </c>
      <c r="AM93" s="8">
        <f t="shared" si="110"/>
        <v>500</v>
      </c>
      <c r="AN93" s="32" t="str">
        <f t="shared" si="135"/>
        <v>NA</v>
      </c>
      <c r="AO93" s="33" t="str" cm="1">
        <f t="array" ref="AO93">IFERROR(_xlfn.XLOOKUP($B$4&amp;$B$11&amp;AN93,$A$69:$A$91&amp;$B$69:$B$91&amp;$C$69:$C$91,$D$69:$D$91),"")</f>
        <v/>
      </c>
      <c r="AP93" s="32" t="str">
        <f t="shared" si="117"/>
        <v/>
      </c>
      <c r="AQ93" s="37" t="str">
        <f t="shared" si="136"/>
        <v/>
      </c>
      <c r="AR93" s="37">
        <f t="shared" si="137"/>
        <v>0</v>
      </c>
      <c r="AS93" s="32" t="str">
        <f t="shared" si="138"/>
        <v/>
      </c>
      <c r="AT93" s="32"/>
      <c r="AU93" s="8"/>
      <c r="AV93" s="8"/>
      <c r="AW93" s="20">
        <f t="shared" si="107"/>
        <v>87</v>
      </c>
      <c r="AX93" s="22">
        <f t="shared" si="103"/>
        <v>625</v>
      </c>
      <c r="AY93" s="8"/>
      <c r="AZ93" s="8"/>
      <c r="BA93" s="22">
        <f t="shared" si="108"/>
        <v>625</v>
      </c>
      <c r="BB93" s="32" t="str">
        <f t="shared" si="139"/>
        <v>NA</v>
      </c>
      <c r="BC93" s="33" t="str" cm="1">
        <f t="array" ref="BC93">IFERROR(_xlfn.XLOOKUP($B$4&amp;$B$11&amp;BB93,$A$69:$A$91&amp;$B$69:$B$91&amp;$C$69:$C$91,$D$69:$D$91),"")</f>
        <v/>
      </c>
      <c r="BD93" s="37" t="str">
        <f t="shared" si="170"/>
        <v/>
      </c>
      <c r="BE93" s="37">
        <f t="shared" si="140"/>
        <v>0</v>
      </c>
      <c r="BF93" s="37">
        <f t="shared" si="141"/>
        <v>0</v>
      </c>
      <c r="BG93" s="32" t="str">
        <f t="shared" si="142"/>
        <v/>
      </c>
      <c r="BK93" s="20">
        <f t="shared" si="118"/>
        <v>87</v>
      </c>
      <c r="BL93" s="22">
        <f t="shared" si="104"/>
        <v>625</v>
      </c>
      <c r="BO93" s="22">
        <f t="shared" si="111"/>
        <v>625</v>
      </c>
      <c r="BP93" s="32" t="str">
        <f t="shared" si="143"/>
        <v>NA</v>
      </c>
      <c r="BQ93" s="33" t="str" cm="1">
        <f t="array" ref="BQ93">IFERROR(_xlfn.XLOOKUP($B$4&amp;$B$11&amp;BP93,$A$69:$A$91&amp;$B$69:$B$91&amp;$C$69:$C$91,$D$69:$D$91),"")</f>
        <v/>
      </c>
      <c r="BR93" s="37" t="str">
        <f t="shared" si="171"/>
        <v/>
      </c>
      <c r="BS93" s="37">
        <f t="shared" si="144"/>
        <v>0</v>
      </c>
      <c r="BT93" s="37">
        <f t="shared" si="145"/>
        <v>0</v>
      </c>
      <c r="BU93" s="32" t="str">
        <f t="shared" si="146"/>
        <v/>
      </c>
      <c r="BV93" s="32"/>
      <c r="BY93" s="6">
        <f t="shared" si="124"/>
        <v>87</v>
      </c>
      <c r="BZ93" s="9">
        <f t="shared" si="147"/>
        <v>500</v>
      </c>
      <c r="CA93" s="6">
        <f t="shared" si="148"/>
        <v>0</v>
      </c>
      <c r="CC93" s="8">
        <f t="shared" si="112"/>
        <v>500</v>
      </c>
      <c r="CD93" s="42" t="str">
        <f t="shared" si="149"/>
        <v>NA</v>
      </c>
      <c r="CE93" s="43" t="str" cm="1">
        <f t="array" ref="CE93">IFERROR(_xlfn.XLOOKUP($B$4&amp;$B$11&amp;CD93,$A$69:$A$91&amp;$B$69:$B$91&amp;$C$69:$C$91,$D$69:$D$91),"")</f>
        <v/>
      </c>
      <c r="CF93" s="42" t="str">
        <f t="shared" si="119"/>
        <v/>
      </c>
      <c r="CG93" s="44" t="str">
        <f t="shared" si="150"/>
        <v/>
      </c>
      <c r="CH93" s="44">
        <f t="shared" si="151"/>
        <v>0</v>
      </c>
      <c r="CI93" s="42" t="str">
        <f t="shared" si="152"/>
        <v/>
      </c>
      <c r="CJ93" s="42"/>
      <c r="CM93" s="6">
        <f t="shared" si="125"/>
        <v>87</v>
      </c>
      <c r="CN93" s="9">
        <f t="shared" si="153"/>
        <v>500</v>
      </c>
      <c r="CQ93" s="8">
        <f t="shared" si="113"/>
        <v>500</v>
      </c>
      <c r="CR93" s="42" t="str">
        <f t="shared" si="154"/>
        <v>NA</v>
      </c>
      <c r="CS93" s="43" t="str" cm="1">
        <f t="array" ref="CS93">IFERROR(_xlfn.XLOOKUP($B$4&amp;$B$11&amp;CR93,$A$69:$A$91&amp;$B$69:$B$91&amp;$C$69:$C$91,$D$69:$D$91),"")</f>
        <v/>
      </c>
      <c r="CT93" s="42" t="str">
        <f t="shared" si="120"/>
        <v/>
      </c>
      <c r="CU93" s="44" t="str">
        <f t="shared" si="155"/>
        <v/>
      </c>
      <c r="CV93" s="44">
        <f t="shared" si="156"/>
        <v>0</v>
      </c>
      <c r="CW93" s="42" t="str">
        <f t="shared" si="157"/>
        <v/>
      </c>
      <c r="DA93" s="6">
        <f t="shared" si="126"/>
        <v>87</v>
      </c>
      <c r="DB93" s="4">
        <f t="shared" si="105"/>
        <v>625</v>
      </c>
      <c r="DC93" s="6">
        <f t="shared" si="158"/>
        <v>0</v>
      </c>
      <c r="DE93" s="24">
        <f t="shared" si="114"/>
        <v>625</v>
      </c>
      <c r="DF93" s="42" t="str">
        <f t="shared" si="159"/>
        <v>NA</v>
      </c>
      <c r="DG93" s="43" t="str" cm="1">
        <f t="array" ref="DG93">IFERROR(_xlfn.XLOOKUP($B$4&amp;$B$11&amp;DF93,$A$69:$A$91&amp;$B$69:$B$91&amp;$C$69:$C$91,$D$69:$D$91),"")</f>
        <v/>
      </c>
      <c r="DH93" s="44" t="str">
        <f t="shared" si="172"/>
        <v/>
      </c>
      <c r="DI93" s="44">
        <f t="shared" si="160"/>
        <v>0</v>
      </c>
      <c r="DJ93" s="44">
        <f t="shared" si="161"/>
        <v>0</v>
      </c>
      <c r="DK93" s="42" t="str">
        <f t="shared" si="162"/>
        <v/>
      </c>
      <c r="DL93" s="42"/>
      <c r="DO93" s="6">
        <f t="shared" si="127"/>
        <v>87</v>
      </c>
      <c r="DP93" s="3">
        <f t="shared" si="106"/>
        <v>625</v>
      </c>
      <c r="DS93" s="24">
        <f t="shared" si="121"/>
        <v>625</v>
      </c>
      <c r="DT93" s="42" t="str">
        <f t="shared" si="163"/>
        <v>NA</v>
      </c>
      <c r="DU93" s="43" t="str" cm="1">
        <f t="array" ref="DU93">IFERROR(_xlfn.XLOOKUP($B$4&amp;$B$11&amp;DT93,$A$69:$A$91&amp;$B$69:$B$91&amp;$C$69:$C$91,$D$69:$D$91),"")</f>
        <v/>
      </c>
      <c r="DV93" s="44" t="str">
        <f t="shared" si="173"/>
        <v/>
      </c>
      <c r="DW93" s="44">
        <f t="shared" si="164"/>
        <v>0</v>
      </c>
      <c r="DX93" s="44">
        <f t="shared" si="165"/>
        <v>0</v>
      </c>
      <c r="DY93" s="42" t="str">
        <f t="shared" si="166"/>
        <v/>
      </c>
      <c r="DZ93" s="42"/>
      <c r="EC93" s="6">
        <f t="shared" si="128"/>
        <v>87</v>
      </c>
      <c r="ED93" s="47">
        <f t="shared" si="176"/>
        <v>531.91489361702122</v>
      </c>
      <c r="EE93" s="6">
        <f t="shared" si="175"/>
        <v>0</v>
      </c>
      <c r="EG93" s="8">
        <f t="shared" si="115"/>
        <v>531.91489361702122</v>
      </c>
      <c r="EH93" s="45" t="s">
        <v>62</v>
      </c>
      <c r="EI93" s="110">
        <f t="shared" si="177"/>
        <v>0</v>
      </c>
      <c r="EJ93" s="109">
        <f t="shared" si="174"/>
        <v>0</v>
      </c>
      <c r="EK93" s="109">
        <f t="shared" si="167"/>
        <v>0</v>
      </c>
      <c r="EL93" s="44">
        <f t="shared" si="168"/>
        <v>0</v>
      </c>
      <c r="EM93" s="42" t="str">
        <f t="shared" si="169"/>
        <v/>
      </c>
    </row>
    <row r="94" spans="1:143" hidden="1" x14ac:dyDescent="0.25">
      <c r="A94" s="111" t="s">
        <v>143</v>
      </c>
      <c r="B94" s="111"/>
      <c r="C94" s="147"/>
      <c r="D94" s="147"/>
      <c r="E94" s="147"/>
      <c r="F94" s="147"/>
      <c r="G94" s="147"/>
      <c r="H94" s="147"/>
      <c r="I94" s="147"/>
      <c r="J94" s="111"/>
      <c r="K94" s="111"/>
      <c r="L94" s="111"/>
      <c r="M94" s="111"/>
      <c r="N94" s="111"/>
      <c r="O94" s="111"/>
      <c r="P94" s="111"/>
      <c r="Q94" s="111"/>
      <c r="R94" s="116"/>
      <c r="S94" s="111"/>
      <c r="T94" s="117"/>
      <c r="U94" s="6">
        <f t="shared" si="122"/>
        <v>88</v>
      </c>
      <c r="V94" s="9">
        <f t="shared" si="129"/>
        <v>500</v>
      </c>
      <c r="Y94" s="8">
        <f t="shared" si="109"/>
        <v>500</v>
      </c>
      <c r="Z94" s="30" t="str">
        <f t="shared" si="130"/>
        <v>NA</v>
      </c>
      <c r="AA94" s="28" t="str" cm="1">
        <f t="array" ref="AA94">IFERROR(_xlfn.XLOOKUP($B$4&amp;$B$11&amp;Z94,$A$69:$A$91&amp;$B$69:$B$91&amp;$C$69:$C$91,$D$69:$D$91),"")</f>
        <v/>
      </c>
      <c r="AB94" s="30" t="str">
        <f t="shared" si="116"/>
        <v/>
      </c>
      <c r="AC94" s="29" t="str">
        <f t="shared" si="131"/>
        <v/>
      </c>
      <c r="AD94" s="29">
        <f t="shared" si="132"/>
        <v>0</v>
      </c>
      <c r="AE94" s="30" t="str">
        <f t="shared" si="133"/>
        <v/>
      </c>
      <c r="AI94" s="6">
        <f t="shared" si="123"/>
        <v>88</v>
      </c>
      <c r="AJ94" s="9">
        <f t="shared" si="134"/>
        <v>500</v>
      </c>
      <c r="AM94" s="8">
        <f t="shared" si="110"/>
        <v>500</v>
      </c>
      <c r="AN94" s="32" t="str">
        <f t="shared" si="135"/>
        <v>NA</v>
      </c>
      <c r="AO94" s="33" t="str" cm="1">
        <f t="array" ref="AO94">IFERROR(_xlfn.XLOOKUP($B$4&amp;$B$11&amp;AN94,$A$69:$A$91&amp;$B$69:$B$91&amp;$C$69:$C$91,$D$69:$D$91),"")</f>
        <v/>
      </c>
      <c r="AP94" s="32" t="str">
        <f t="shared" si="117"/>
        <v/>
      </c>
      <c r="AQ94" s="37" t="str">
        <f t="shared" si="136"/>
        <v/>
      </c>
      <c r="AR94" s="37">
        <f t="shared" si="137"/>
        <v>0</v>
      </c>
      <c r="AS94" s="32" t="str">
        <f t="shared" si="138"/>
        <v/>
      </c>
      <c r="AT94" s="32"/>
      <c r="AU94" s="8"/>
      <c r="AV94" s="8"/>
      <c r="AW94" s="20">
        <f t="shared" si="107"/>
        <v>88</v>
      </c>
      <c r="AX94" s="22">
        <f t="shared" si="103"/>
        <v>625</v>
      </c>
      <c r="AY94" s="8"/>
      <c r="AZ94" s="8"/>
      <c r="BA94" s="22">
        <f t="shared" si="108"/>
        <v>625</v>
      </c>
      <c r="BB94" s="32" t="str">
        <f t="shared" si="139"/>
        <v>NA</v>
      </c>
      <c r="BC94" s="33" t="str" cm="1">
        <f t="array" ref="BC94">IFERROR(_xlfn.XLOOKUP($B$4&amp;$B$11&amp;BB94,$A$69:$A$91&amp;$B$69:$B$91&amp;$C$69:$C$91,$D$69:$D$91),"")</f>
        <v/>
      </c>
      <c r="BD94" s="37" t="str">
        <f t="shared" si="170"/>
        <v/>
      </c>
      <c r="BE94" s="37">
        <f t="shared" si="140"/>
        <v>0</v>
      </c>
      <c r="BF94" s="37">
        <f t="shared" si="141"/>
        <v>0</v>
      </c>
      <c r="BG94" s="32" t="str">
        <f t="shared" si="142"/>
        <v/>
      </c>
      <c r="BK94" s="20">
        <f t="shared" si="118"/>
        <v>88</v>
      </c>
      <c r="BL94" s="22">
        <f t="shared" si="104"/>
        <v>625</v>
      </c>
      <c r="BO94" s="22">
        <f t="shared" si="111"/>
        <v>625</v>
      </c>
      <c r="BP94" s="32" t="str">
        <f t="shared" si="143"/>
        <v>NA</v>
      </c>
      <c r="BQ94" s="33" t="str" cm="1">
        <f t="array" ref="BQ94">IFERROR(_xlfn.XLOOKUP($B$4&amp;$B$11&amp;BP94,$A$69:$A$91&amp;$B$69:$B$91&amp;$C$69:$C$91,$D$69:$D$91),"")</f>
        <v/>
      </c>
      <c r="BR94" s="37" t="str">
        <f t="shared" si="171"/>
        <v/>
      </c>
      <c r="BS94" s="37">
        <f t="shared" si="144"/>
        <v>0</v>
      </c>
      <c r="BT94" s="37">
        <f t="shared" si="145"/>
        <v>0</v>
      </c>
      <c r="BU94" s="32" t="str">
        <f t="shared" si="146"/>
        <v/>
      </c>
      <c r="BV94" s="32"/>
      <c r="BY94" s="6">
        <f t="shared" si="124"/>
        <v>88</v>
      </c>
      <c r="BZ94" s="9">
        <f t="shared" si="147"/>
        <v>500</v>
      </c>
      <c r="CA94" s="6">
        <f t="shared" si="148"/>
        <v>0</v>
      </c>
      <c r="CC94" s="8">
        <f t="shared" si="112"/>
        <v>500</v>
      </c>
      <c r="CD94" s="42" t="str">
        <f t="shared" si="149"/>
        <v>NA</v>
      </c>
      <c r="CE94" s="43" t="str" cm="1">
        <f t="array" ref="CE94">IFERROR(_xlfn.XLOOKUP($B$4&amp;$B$11&amp;CD94,$A$69:$A$91&amp;$B$69:$B$91&amp;$C$69:$C$91,$D$69:$D$91),"")</f>
        <v/>
      </c>
      <c r="CF94" s="42" t="str">
        <f t="shared" si="119"/>
        <v/>
      </c>
      <c r="CG94" s="44" t="str">
        <f t="shared" si="150"/>
        <v/>
      </c>
      <c r="CH94" s="44">
        <f t="shared" si="151"/>
        <v>0</v>
      </c>
      <c r="CI94" s="42" t="str">
        <f t="shared" si="152"/>
        <v/>
      </c>
      <c r="CJ94" s="42"/>
      <c r="CM94" s="6">
        <f t="shared" si="125"/>
        <v>88</v>
      </c>
      <c r="CN94" s="9">
        <f t="shared" si="153"/>
        <v>500</v>
      </c>
      <c r="CQ94" s="8">
        <f t="shared" si="113"/>
        <v>500</v>
      </c>
      <c r="CR94" s="42" t="str">
        <f t="shared" si="154"/>
        <v>NA</v>
      </c>
      <c r="CS94" s="43" t="str" cm="1">
        <f t="array" ref="CS94">IFERROR(_xlfn.XLOOKUP($B$4&amp;$B$11&amp;CR94,$A$69:$A$91&amp;$B$69:$B$91&amp;$C$69:$C$91,$D$69:$D$91),"")</f>
        <v/>
      </c>
      <c r="CT94" s="42" t="str">
        <f t="shared" si="120"/>
        <v/>
      </c>
      <c r="CU94" s="44" t="str">
        <f t="shared" si="155"/>
        <v/>
      </c>
      <c r="CV94" s="44">
        <f t="shared" si="156"/>
        <v>0</v>
      </c>
      <c r="CW94" s="42" t="str">
        <f t="shared" si="157"/>
        <v/>
      </c>
      <c r="DA94" s="6">
        <f t="shared" si="126"/>
        <v>88</v>
      </c>
      <c r="DB94" s="4">
        <f t="shared" si="105"/>
        <v>625</v>
      </c>
      <c r="DC94" s="6">
        <f t="shared" si="158"/>
        <v>0</v>
      </c>
      <c r="DE94" s="24">
        <f t="shared" si="114"/>
        <v>625</v>
      </c>
      <c r="DF94" s="42" t="str">
        <f t="shared" si="159"/>
        <v>NA</v>
      </c>
      <c r="DG94" s="43" t="str" cm="1">
        <f t="array" ref="DG94">IFERROR(_xlfn.XLOOKUP($B$4&amp;$B$11&amp;DF94,$A$69:$A$91&amp;$B$69:$B$91&amp;$C$69:$C$91,$D$69:$D$91),"")</f>
        <v/>
      </c>
      <c r="DH94" s="44" t="str">
        <f t="shared" si="172"/>
        <v/>
      </c>
      <c r="DI94" s="44">
        <f t="shared" si="160"/>
        <v>0</v>
      </c>
      <c r="DJ94" s="44">
        <f t="shared" si="161"/>
        <v>0</v>
      </c>
      <c r="DK94" s="42" t="str">
        <f t="shared" si="162"/>
        <v/>
      </c>
      <c r="DL94" s="42"/>
      <c r="DO94" s="6">
        <f t="shared" si="127"/>
        <v>88</v>
      </c>
      <c r="DP94" s="3">
        <f t="shared" si="106"/>
        <v>625</v>
      </c>
      <c r="DS94" s="24">
        <f t="shared" si="121"/>
        <v>625</v>
      </c>
      <c r="DT94" s="42" t="str">
        <f t="shared" si="163"/>
        <v>NA</v>
      </c>
      <c r="DU94" s="43" t="str" cm="1">
        <f t="array" ref="DU94">IFERROR(_xlfn.XLOOKUP($B$4&amp;$B$11&amp;DT94,$A$69:$A$91&amp;$B$69:$B$91&amp;$C$69:$C$91,$D$69:$D$91),"")</f>
        <v/>
      </c>
      <c r="DV94" s="44" t="str">
        <f t="shared" si="173"/>
        <v/>
      </c>
      <c r="DW94" s="44">
        <f t="shared" si="164"/>
        <v>0</v>
      </c>
      <c r="DX94" s="44">
        <f t="shared" si="165"/>
        <v>0</v>
      </c>
      <c r="DY94" s="42" t="str">
        <f t="shared" si="166"/>
        <v/>
      </c>
      <c r="DZ94" s="42"/>
      <c r="EC94" s="6">
        <f t="shared" si="128"/>
        <v>88</v>
      </c>
      <c r="ED94" s="47">
        <f t="shared" si="176"/>
        <v>531.91489361702122</v>
      </c>
      <c r="EE94" s="6">
        <f t="shared" si="175"/>
        <v>0</v>
      </c>
      <c r="EG94" s="8">
        <f t="shared" si="115"/>
        <v>531.91489361702122</v>
      </c>
      <c r="EH94" s="45" t="s">
        <v>62</v>
      </c>
      <c r="EI94" s="110">
        <f t="shared" si="177"/>
        <v>0</v>
      </c>
      <c r="EJ94" s="109">
        <f t="shared" si="174"/>
        <v>0</v>
      </c>
      <c r="EK94" s="109">
        <f t="shared" si="167"/>
        <v>0</v>
      </c>
      <c r="EL94" s="44">
        <f t="shared" si="168"/>
        <v>0</v>
      </c>
      <c r="EM94" s="42" t="str">
        <f t="shared" si="169"/>
        <v/>
      </c>
    </row>
    <row r="95" spans="1:143" hidden="1" x14ac:dyDescent="0.25">
      <c r="A95" s="17" t="s">
        <v>29</v>
      </c>
      <c r="B95" s="18" t="s">
        <v>30</v>
      </c>
      <c r="C95" s="15" t="s">
        <v>31</v>
      </c>
      <c r="D95" s="15" t="s">
        <v>51</v>
      </c>
      <c r="E95" s="15" t="s">
        <v>68</v>
      </c>
      <c r="F95" s="146" t="s">
        <v>140</v>
      </c>
      <c r="G95" s="15" t="s">
        <v>86</v>
      </c>
      <c r="H95" s="15" t="s">
        <v>7</v>
      </c>
      <c r="I95" s="15" t="s">
        <v>144</v>
      </c>
      <c r="J95" s="1" t="s">
        <v>145</v>
      </c>
      <c r="K95" s="1" t="s">
        <v>146</v>
      </c>
      <c r="L95" s="1" t="s">
        <v>147</v>
      </c>
      <c r="M95" s="1" t="s">
        <v>148</v>
      </c>
      <c r="N95" s="1" t="s">
        <v>149</v>
      </c>
      <c r="O95" s="1" t="s">
        <v>150</v>
      </c>
      <c r="P95" s="1" t="s">
        <v>151</v>
      </c>
      <c r="Q95" s="1" t="s">
        <v>155</v>
      </c>
      <c r="R95" s="1" t="s">
        <v>152</v>
      </c>
      <c r="S95" s="1" t="s">
        <v>153</v>
      </c>
      <c r="T95" s="1" t="s">
        <v>154</v>
      </c>
      <c r="U95" s="6">
        <f t="shared" si="122"/>
        <v>89</v>
      </c>
      <c r="V95" s="9">
        <f t="shared" si="129"/>
        <v>500</v>
      </c>
      <c r="Y95" s="8">
        <f t="shared" si="109"/>
        <v>500</v>
      </c>
      <c r="Z95" s="30" t="str">
        <f t="shared" si="130"/>
        <v>NA</v>
      </c>
      <c r="AA95" s="28" t="str" cm="1">
        <f t="array" ref="AA95">IFERROR(_xlfn.XLOOKUP($B$4&amp;$B$11&amp;Z95,$A$69:$A$91&amp;$B$69:$B$91&amp;$C$69:$C$91,$D$69:$D$91),"")</f>
        <v/>
      </c>
      <c r="AB95" s="30" t="str">
        <f t="shared" si="116"/>
        <v/>
      </c>
      <c r="AC95" s="29" t="str">
        <f t="shared" si="131"/>
        <v/>
      </c>
      <c r="AD95" s="29">
        <f t="shared" si="132"/>
        <v>0</v>
      </c>
      <c r="AE95" s="30" t="str">
        <f t="shared" si="133"/>
        <v/>
      </c>
      <c r="AI95" s="6">
        <f t="shared" si="123"/>
        <v>89</v>
      </c>
      <c r="AJ95" s="9">
        <f t="shared" si="134"/>
        <v>500</v>
      </c>
      <c r="AM95" s="8">
        <f t="shared" si="110"/>
        <v>500</v>
      </c>
      <c r="AN95" s="32" t="str">
        <f t="shared" si="135"/>
        <v>NA</v>
      </c>
      <c r="AO95" s="33" t="str" cm="1">
        <f t="array" ref="AO95">IFERROR(_xlfn.XLOOKUP($B$4&amp;$B$11&amp;AN95,$A$69:$A$91&amp;$B$69:$B$91&amp;$C$69:$C$91,$D$69:$D$91),"")</f>
        <v/>
      </c>
      <c r="AP95" s="32" t="str">
        <f t="shared" si="117"/>
        <v/>
      </c>
      <c r="AQ95" s="37" t="str">
        <f t="shared" si="136"/>
        <v/>
      </c>
      <c r="AR95" s="37">
        <f t="shared" si="137"/>
        <v>0</v>
      </c>
      <c r="AS95" s="32" t="str">
        <f t="shared" si="138"/>
        <v/>
      </c>
      <c r="AT95" s="32"/>
      <c r="AU95" s="8"/>
      <c r="AV95" s="8"/>
      <c r="AW95" s="20">
        <f t="shared" si="107"/>
        <v>89</v>
      </c>
      <c r="AX95" s="22">
        <f t="shared" si="103"/>
        <v>625</v>
      </c>
      <c r="AY95" s="8"/>
      <c r="AZ95" s="8"/>
      <c r="BA95" s="22">
        <f t="shared" si="108"/>
        <v>625</v>
      </c>
      <c r="BB95" s="32" t="str">
        <f t="shared" si="139"/>
        <v>NA</v>
      </c>
      <c r="BC95" s="33" t="str" cm="1">
        <f t="array" ref="BC95">IFERROR(_xlfn.XLOOKUP($B$4&amp;$B$11&amp;BB95,$A$69:$A$91&amp;$B$69:$B$91&amp;$C$69:$C$91,$D$69:$D$91),"")</f>
        <v/>
      </c>
      <c r="BD95" s="37" t="str">
        <f t="shared" si="170"/>
        <v/>
      </c>
      <c r="BE95" s="37">
        <f t="shared" si="140"/>
        <v>0</v>
      </c>
      <c r="BF95" s="37">
        <f t="shared" si="141"/>
        <v>0</v>
      </c>
      <c r="BG95" s="32" t="str">
        <f t="shared" si="142"/>
        <v/>
      </c>
      <c r="BK95" s="20">
        <f t="shared" si="118"/>
        <v>89</v>
      </c>
      <c r="BL95" s="22">
        <f t="shared" si="104"/>
        <v>625</v>
      </c>
      <c r="BO95" s="22">
        <f t="shared" si="111"/>
        <v>625</v>
      </c>
      <c r="BP95" s="32" t="str">
        <f t="shared" si="143"/>
        <v>NA</v>
      </c>
      <c r="BQ95" s="33" t="str" cm="1">
        <f t="array" ref="BQ95">IFERROR(_xlfn.XLOOKUP($B$4&amp;$B$11&amp;BP95,$A$69:$A$91&amp;$B$69:$B$91&amp;$C$69:$C$91,$D$69:$D$91),"")</f>
        <v/>
      </c>
      <c r="BR95" s="37" t="str">
        <f t="shared" si="171"/>
        <v/>
      </c>
      <c r="BS95" s="37">
        <f t="shared" si="144"/>
        <v>0</v>
      </c>
      <c r="BT95" s="37">
        <f t="shared" si="145"/>
        <v>0</v>
      </c>
      <c r="BU95" s="32" t="str">
        <f t="shared" si="146"/>
        <v/>
      </c>
      <c r="BV95" s="32"/>
      <c r="BY95" s="6">
        <f t="shared" si="124"/>
        <v>89</v>
      </c>
      <c r="BZ95" s="9">
        <f t="shared" si="147"/>
        <v>500</v>
      </c>
      <c r="CA95" s="6">
        <f t="shared" si="148"/>
        <v>0</v>
      </c>
      <c r="CC95" s="8">
        <f t="shared" si="112"/>
        <v>500</v>
      </c>
      <c r="CD95" s="42" t="str">
        <f t="shared" si="149"/>
        <v>NA</v>
      </c>
      <c r="CE95" s="43" t="str" cm="1">
        <f t="array" ref="CE95">IFERROR(_xlfn.XLOOKUP($B$4&amp;$B$11&amp;CD95,$A$69:$A$91&amp;$B$69:$B$91&amp;$C$69:$C$91,$D$69:$D$91),"")</f>
        <v/>
      </c>
      <c r="CF95" s="42" t="str">
        <f t="shared" si="119"/>
        <v/>
      </c>
      <c r="CG95" s="44" t="str">
        <f t="shared" si="150"/>
        <v/>
      </c>
      <c r="CH95" s="44">
        <f t="shared" si="151"/>
        <v>0</v>
      </c>
      <c r="CI95" s="42" t="str">
        <f t="shared" si="152"/>
        <v/>
      </c>
      <c r="CJ95" s="42"/>
      <c r="CM95" s="6">
        <f t="shared" si="125"/>
        <v>89</v>
      </c>
      <c r="CN95" s="9">
        <f t="shared" si="153"/>
        <v>500</v>
      </c>
      <c r="CQ95" s="8">
        <f t="shared" si="113"/>
        <v>500</v>
      </c>
      <c r="CR95" s="42" t="str">
        <f t="shared" si="154"/>
        <v>NA</v>
      </c>
      <c r="CS95" s="43" t="str" cm="1">
        <f t="array" ref="CS95">IFERROR(_xlfn.XLOOKUP($B$4&amp;$B$11&amp;CR95,$A$69:$A$91&amp;$B$69:$B$91&amp;$C$69:$C$91,$D$69:$D$91),"")</f>
        <v/>
      </c>
      <c r="CT95" s="42" t="str">
        <f t="shared" si="120"/>
        <v/>
      </c>
      <c r="CU95" s="44" t="str">
        <f t="shared" si="155"/>
        <v/>
      </c>
      <c r="CV95" s="44">
        <f t="shared" si="156"/>
        <v>0</v>
      </c>
      <c r="CW95" s="42" t="str">
        <f t="shared" si="157"/>
        <v/>
      </c>
      <c r="DA95" s="6">
        <f t="shared" si="126"/>
        <v>89</v>
      </c>
      <c r="DB95" s="4">
        <f t="shared" si="105"/>
        <v>625</v>
      </c>
      <c r="DC95" s="6">
        <f t="shared" si="158"/>
        <v>0</v>
      </c>
      <c r="DE95" s="24">
        <f t="shared" si="114"/>
        <v>625</v>
      </c>
      <c r="DF95" s="42" t="str">
        <f t="shared" si="159"/>
        <v>NA</v>
      </c>
      <c r="DG95" s="43" t="str" cm="1">
        <f t="array" ref="DG95">IFERROR(_xlfn.XLOOKUP($B$4&amp;$B$11&amp;DF95,$A$69:$A$91&amp;$B$69:$B$91&amp;$C$69:$C$91,$D$69:$D$91),"")</f>
        <v/>
      </c>
      <c r="DH95" s="44" t="str">
        <f t="shared" si="172"/>
        <v/>
      </c>
      <c r="DI95" s="44">
        <f t="shared" si="160"/>
        <v>0</v>
      </c>
      <c r="DJ95" s="44">
        <f t="shared" si="161"/>
        <v>0</v>
      </c>
      <c r="DK95" s="42" t="str">
        <f t="shared" si="162"/>
        <v/>
      </c>
      <c r="DL95" s="42"/>
      <c r="DO95" s="6">
        <f t="shared" si="127"/>
        <v>89</v>
      </c>
      <c r="DP95" s="3">
        <f t="shared" si="106"/>
        <v>625</v>
      </c>
      <c r="DS95" s="24">
        <f t="shared" si="121"/>
        <v>625</v>
      </c>
      <c r="DT95" s="42" t="str">
        <f t="shared" si="163"/>
        <v>NA</v>
      </c>
      <c r="DU95" s="43" t="str" cm="1">
        <f t="array" ref="DU95">IFERROR(_xlfn.XLOOKUP($B$4&amp;$B$11&amp;DT95,$A$69:$A$91&amp;$B$69:$B$91&amp;$C$69:$C$91,$D$69:$D$91),"")</f>
        <v/>
      </c>
      <c r="DV95" s="44" t="str">
        <f t="shared" si="173"/>
        <v/>
      </c>
      <c r="DW95" s="44">
        <f t="shared" si="164"/>
        <v>0</v>
      </c>
      <c r="DX95" s="44">
        <f t="shared" si="165"/>
        <v>0</v>
      </c>
      <c r="DY95" s="42" t="str">
        <f t="shared" si="166"/>
        <v/>
      </c>
      <c r="DZ95" s="42"/>
      <c r="EC95" s="6">
        <f t="shared" si="128"/>
        <v>89</v>
      </c>
      <c r="ED95" s="47">
        <f t="shared" si="176"/>
        <v>531.91489361702122</v>
      </c>
      <c r="EE95" s="6">
        <f t="shared" si="175"/>
        <v>0</v>
      </c>
      <c r="EG95" s="8">
        <f t="shared" si="115"/>
        <v>531.91489361702122</v>
      </c>
      <c r="EH95" s="45" t="s">
        <v>62</v>
      </c>
      <c r="EI95" s="110">
        <f t="shared" si="177"/>
        <v>0</v>
      </c>
      <c r="EJ95" s="109">
        <f t="shared" si="174"/>
        <v>0</v>
      </c>
      <c r="EK95" s="109">
        <f t="shared" si="167"/>
        <v>0</v>
      </c>
      <c r="EL95" s="44">
        <f t="shared" si="168"/>
        <v>0</v>
      </c>
      <c r="EM95" s="42" t="str">
        <f t="shared" si="169"/>
        <v/>
      </c>
    </row>
    <row r="96" spans="1:143" hidden="1" x14ac:dyDescent="0.25">
      <c r="A96" s="17" t="s">
        <v>10</v>
      </c>
      <c r="B96" s="17" t="s">
        <v>3</v>
      </c>
      <c r="C96" s="15" t="s">
        <v>32</v>
      </c>
      <c r="D96" s="151">
        <f>IRR(CC4:CC306)*12</f>
        <v>5.6595812359176989E-3</v>
      </c>
      <c r="E96" s="152" t="e">
        <f>IRR(CI:CI)*12</f>
        <v>#NUM!</v>
      </c>
      <c r="F96" s="153">
        <f>CJ4</f>
        <v>12740</v>
      </c>
      <c r="G96" s="154">
        <f>B37+B38+B39</f>
        <v>495</v>
      </c>
      <c r="H96" s="154">
        <f>B40</f>
        <v>495</v>
      </c>
      <c r="I96" s="153">
        <v>0</v>
      </c>
      <c r="J96" s="112">
        <f>B41</f>
        <v>395</v>
      </c>
      <c r="K96" s="47" t="e">
        <f t="shared" ref="K96:K104" si="178">PMT($B$6/12,$B$8*12,$B$5,0)*-1+J96/12</f>
        <v>#NUM!</v>
      </c>
      <c r="L96" s="4" t="e">
        <f>K96*12</f>
        <v>#NUM!</v>
      </c>
      <c r="M96" s="47">
        <f t="shared" ref="M96:M104" si="179">IF($B$4="Fixed Rate",PMT($B$6/12,$B$8*12,$B$5,0)*-1,0)+J96/12</f>
        <v>32.916666666666664</v>
      </c>
      <c r="N96" s="112">
        <f>M96*12</f>
        <v>395</v>
      </c>
      <c r="O96" s="47">
        <f t="shared" ref="O96:O104" si="180">IF($B$4="Fixed Rate",PMT($B$13/12,($B$8-$B$7)*12,($B$5+CUMPRINC($B$6/12,$B$8*12,$B$5,1,$B$7*12,0)),0)*-1,0)+J96/12</f>
        <v>32.916666666666664</v>
      </c>
      <c r="P96" s="112">
        <f>O96*12</f>
        <v>395</v>
      </c>
      <c r="Q96" s="112">
        <f t="shared" ref="Q96:Q104" si="181">O96-M96</f>
        <v>0</v>
      </c>
      <c r="R96" s="112" t="e">
        <f t="shared" ref="R96:R104" si="182">IF($B$4="Variable Rate",PMT(($B$6+1%)/12,$B$8*12,$B$5,0)*-1-K96,PMT(($B$13+1%)/12,($B$8-$B$7)*12,($B$5+CUMPRINC($B$6/12,$B$8*12,$B$5,1,$B$7*12,0)),0)*-1-O96)+J96/12</f>
        <v>#NUM!</v>
      </c>
      <c r="S96" s="48" t="e">
        <f>ROUNDDOWN(NPER(B6/12,K96+200,-B5,0)/12,0)</f>
        <v>#NUM!</v>
      </c>
      <c r="T96" s="35" t="e">
        <f>ROUNDUP((ROUND(NPER(B6/12,K96+200,-B5,0)/12,2)-ROUNDDOWN(NPER(B6/12,K96+200,-B5,0)/12,0))*12,0)</f>
        <v>#NUM!</v>
      </c>
      <c r="U96" s="6">
        <f t="shared" si="122"/>
        <v>90</v>
      </c>
      <c r="V96" s="9">
        <f t="shared" si="129"/>
        <v>500</v>
      </c>
      <c r="Y96" s="8">
        <f t="shared" si="109"/>
        <v>500</v>
      </c>
      <c r="Z96" s="30" t="str">
        <f t="shared" si="130"/>
        <v>NA</v>
      </c>
      <c r="AA96" s="28" t="str" cm="1">
        <f t="array" ref="AA96">IFERROR(_xlfn.XLOOKUP($B$4&amp;$B$11&amp;Z96,$A$69:$A$91&amp;$B$69:$B$91&amp;$C$69:$C$91,$D$69:$D$91),"")</f>
        <v/>
      </c>
      <c r="AB96" s="30" t="str">
        <f t="shared" si="116"/>
        <v/>
      </c>
      <c r="AC96" s="29" t="str">
        <f t="shared" si="131"/>
        <v/>
      </c>
      <c r="AD96" s="29">
        <f t="shared" si="132"/>
        <v>0</v>
      </c>
      <c r="AE96" s="30" t="str">
        <f t="shared" si="133"/>
        <v/>
      </c>
      <c r="AI96" s="6">
        <f t="shared" si="123"/>
        <v>90</v>
      </c>
      <c r="AJ96" s="9">
        <f t="shared" si="134"/>
        <v>500</v>
      </c>
      <c r="AM96" s="8">
        <f t="shared" si="110"/>
        <v>500</v>
      </c>
      <c r="AN96" s="32" t="str">
        <f t="shared" si="135"/>
        <v>NA</v>
      </c>
      <c r="AO96" s="33" t="str" cm="1">
        <f t="array" ref="AO96">IFERROR(_xlfn.XLOOKUP($B$4&amp;$B$11&amp;AN96,$A$69:$A$91&amp;$B$69:$B$91&amp;$C$69:$C$91,$D$69:$D$91),"")</f>
        <v/>
      </c>
      <c r="AP96" s="32" t="str">
        <f t="shared" si="117"/>
        <v/>
      </c>
      <c r="AQ96" s="37" t="str">
        <f t="shared" si="136"/>
        <v/>
      </c>
      <c r="AR96" s="37">
        <f t="shared" si="137"/>
        <v>0</v>
      </c>
      <c r="AS96" s="32" t="str">
        <f t="shared" si="138"/>
        <v/>
      </c>
      <c r="AT96" s="32"/>
      <c r="AU96" s="8"/>
      <c r="AV96" s="8"/>
      <c r="AW96" s="20">
        <f t="shared" si="107"/>
        <v>90</v>
      </c>
      <c r="AX96" s="22">
        <f t="shared" si="103"/>
        <v>625</v>
      </c>
      <c r="AY96" s="8"/>
      <c r="AZ96" s="8"/>
      <c r="BA96" s="22">
        <f t="shared" si="108"/>
        <v>625</v>
      </c>
      <c r="BB96" s="32" t="str">
        <f t="shared" si="139"/>
        <v>NA</v>
      </c>
      <c r="BC96" s="33" t="str" cm="1">
        <f t="array" ref="BC96">IFERROR(_xlfn.XLOOKUP($B$4&amp;$B$11&amp;BB96,$A$69:$A$91&amp;$B$69:$B$91&amp;$C$69:$C$91,$D$69:$D$91),"")</f>
        <v/>
      </c>
      <c r="BD96" s="37" t="str">
        <f t="shared" si="170"/>
        <v/>
      </c>
      <c r="BE96" s="37">
        <f t="shared" si="140"/>
        <v>0</v>
      </c>
      <c r="BF96" s="37">
        <f t="shared" si="141"/>
        <v>0</v>
      </c>
      <c r="BG96" s="32" t="str">
        <f t="shared" si="142"/>
        <v/>
      </c>
      <c r="BK96" s="20">
        <f t="shared" si="118"/>
        <v>90</v>
      </c>
      <c r="BL96" s="22">
        <f t="shared" si="104"/>
        <v>625</v>
      </c>
      <c r="BO96" s="22">
        <f t="shared" si="111"/>
        <v>625</v>
      </c>
      <c r="BP96" s="32" t="str">
        <f t="shared" si="143"/>
        <v>NA</v>
      </c>
      <c r="BQ96" s="33" t="str" cm="1">
        <f t="array" ref="BQ96">IFERROR(_xlfn.XLOOKUP($B$4&amp;$B$11&amp;BP96,$A$69:$A$91&amp;$B$69:$B$91&amp;$C$69:$C$91,$D$69:$D$91),"")</f>
        <v/>
      </c>
      <c r="BR96" s="37" t="str">
        <f t="shared" si="171"/>
        <v/>
      </c>
      <c r="BS96" s="37">
        <f t="shared" si="144"/>
        <v>0</v>
      </c>
      <c r="BT96" s="37">
        <f t="shared" si="145"/>
        <v>0</v>
      </c>
      <c r="BU96" s="32" t="str">
        <f t="shared" si="146"/>
        <v/>
      </c>
      <c r="BV96" s="32"/>
      <c r="BY96" s="6">
        <f t="shared" si="124"/>
        <v>90</v>
      </c>
      <c r="BZ96" s="9">
        <f t="shared" si="147"/>
        <v>500</v>
      </c>
      <c r="CA96" s="6">
        <f t="shared" si="148"/>
        <v>0</v>
      </c>
      <c r="CC96" s="8">
        <f t="shared" si="112"/>
        <v>500</v>
      </c>
      <c r="CD96" s="42" t="str">
        <f t="shared" si="149"/>
        <v>NA</v>
      </c>
      <c r="CE96" s="43" t="str" cm="1">
        <f t="array" ref="CE96">IFERROR(_xlfn.XLOOKUP($B$4&amp;$B$11&amp;CD96,$A$69:$A$91&amp;$B$69:$B$91&amp;$C$69:$C$91,$D$69:$D$91),"")</f>
        <v/>
      </c>
      <c r="CF96" s="42" t="str">
        <f t="shared" si="119"/>
        <v/>
      </c>
      <c r="CG96" s="44" t="str">
        <f t="shared" si="150"/>
        <v/>
      </c>
      <c r="CH96" s="44">
        <f t="shared" si="151"/>
        <v>0</v>
      </c>
      <c r="CI96" s="42" t="str">
        <f t="shared" si="152"/>
        <v/>
      </c>
      <c r="CJ96" s="42"/>
      <c r="CM96" s="6">
        <f t="shared" si="125"/>
        <v>90</v>
      </c>
      <c r="CN96" s="9">
        <f t="shared" si="153"/>
        <v>500</v>
      </c>
      <c r="CQ96" s="8">
        <f t="shared" si="113"/>
        <v>500</v>
      </c>
      <c r="CR96" s="42" t="str">
        <f t="shared" si="154"/>
        <v>NA</v>
      </c>
      <c r="CS96" s="43" t="str" cm="1">
        <f t="array" ref="CS96">IFERROR(_xlfn.XLOOKUP($B$4&amp;$B$11&amp;CR96,$A$69:$A$91&amp;$B$69:$B$91&amp;$C$69:$C$91,$D$69:$D$91),"")</f>
        <v/>
      </c>
      <c r="CT96" s="42" t="str">
        <f t="shared" si="120"/>
        <v/>
      </c>
      <c r="CU96" s="44" t="str">
        <f t="shared" si="155"/>
        <v/>
      </c>
      <c r="CV96" s="44">
        <f t="shared" si="156"/>
        <v>0</v>
      </c>
      <c r="CW96" s="42" t="str">
        <f t="shared" si="157"/>
        <v/>
      </c>
      <c r="DA96" s="6">
        <f t="shared" si="126"/>
        <v>90</v>
      </c>
      <c r="DB96" s="4">
        <f t="shared" si="105"/>
        <v>625</v>
      </c>
      <c r="DC96" s="6">
        <f t="shared" si="158"/>
        <v>0</v>
      </c>
      <c r="DE96" s="24">
        <f t="shared" si="114"/>
        <v>625</v>
      </c>
      <c r="DF96" s="42" t="str">
        <f t="shared" si="159"/>
        <v>NA</v>
      </c>
      <c r="DG96" s="43" t="str" cm="1">
        <f t="array" ref="DG96">IFERROR(_xlfn.XLOOKUP($B$4&amp;$B$11&amp;DF96,$A$69:$A$91&amp;$B$69:$B$91&amp;$C$69:$C$91,$D$69:$D$91),"")</f>
        <v/>
      </c>
      <c r="DH96" s="44" t="str">
        <f t="shared" si="172"/>
        <v/>
      </c>
      <c r="DI96" s="44">
        <f t="shared" si="160"/>
        <v>0</v>
      </c>
      <c r="DJ96" s="44">
        <f t="shared" si="161"/>
        <v>0</v>
      </c>
      <c r="DK96" s="42" t="str">
        <f t="shared" si="162"/>
        <v/>
      </c>
      <c r="DL96" s="42"/>
      <c r="DO96" s="6">
        <f t="shared" si="127"/>
        <v>90</v>
      </c>
      <c r="DP96" s="3">
        <f t="shared" si="106"/>
        <v>625</v>
      </c>
      <c r="DS96" s="24">
        <f t="shared" si="121"/>
        <v>625</v>
      </c>
      <c r="DT96" s="42" t="str">
        <f t="shared" si="163"/>
        <v>NA</v>
      </c>
      <c r="DU96" s="43" t="str" cm="1">
        <f t="array" ref="DU96">IFERROR(_xlfn.XLOOKUP($B$4&amp;$B$11&amp;DT96,$A$69:$A$91&amp;$B$69:$B$91&amp;$C$69:$C$91,$D$69:$D$91),"")</f>
        <v/>
      </c>
      <c r="DV96" s="44" t="str">
        <f t="shared" si="173"/>
        <v/>
      </c>
      <c r="DW96" s="44">
        <f t="shared" si="164"/>
        <v>0</v>
      </c>
      <c r="DX96" s="44">
        <f t="shared" si="165"/>
        <v>0</v>
      </c>
      <c r="DY96" s="42" t="str">
        <f t="shared" si="166"/>
        <v/>
      </c>
      <c r="DZ96" s="42"/>
      <c r="EC96" s="6">
        <f t="shared" si="128"/>
        <v>90</v>
      </c>
      <c r="ED96" s="47">
        <f t="shared" si="176"/>
        <v>531.91489361702122</v>
      </c>
      <c r="EE96" s="6">
        <f t="shared" si="175"/>
        <v>0</v>
      </c>
      <c r="EG96" s="8">
        <f t="shared" si="115"/>
        <v>531.91489361702122</v>
      </c>
      <c r="EH96" s="45" t="s">
        <v>62</v>
      </c>
      <c r="EI96" s="110">
        <f t="shared" si="177"/>
        <v>0</v>
      </c>
      <c r="EJ96" s="109">
        <f t="shared" si="174"/>
        <v>0</v>
      </c>
      <c r="EK96" s="109">
        <f t="shared" si="167"/>
        <v>0</v>
      </c>
      <c r="EL96" s="44">
        <f t="shared" si="168"/>
        <v>0</v>
      </c>
      <c r="EM96" s="42" t="str">
        <f t="shared" si="169"/>
        <v/>
      </c>
    </row>
    <row r="97" spans="1:143" hidden="1" x14ac:dyDescent="0.25">
      <c r="A97" s="17" t="s">
        <v>10</v>
      </c>
      <c r="B97" s="1" t="s">
        <v>4</v>
      </c>
      <c r="C97" s="15" t="s">
        <v>32</v>
      </c>
      <c r="D97" s="151">
        <f>IRR(CQ4:CQ306)*12</f>
        <v>1.3323942606104922E-3</v>
      </c>
      <c r="E97" s="155" t="e">
        <f>IRR(CW:CW)*12</f>
        <v>#NUM!</v>
      </c>
      <c r="F97" s="153">
        <f>CX4</f>
        <v>2000</v>
      </c>
      <c r="G97" s="154">
        <f>C37+C38+C39</f>
        <v>2000</v>
      </c>
      <c r="H97" s="154">
        <f>C40</f>
        <v>495</v>
      </c>
      <c r="I97" s="153">
        <v>0</v>
      </c>
      <c r="J97" s="112">
        <v>0</v>
      </c>
      <c r="K97" s="47" t="e">
        <f t="shared" si="178"/>
        <v>#NUM!</v>
      </c>
      <c r="L97" s="4" t="e">
        <f t="shared" ref="L97:L104" si="183">K97*12</f>
        <v>#NUM!</v>
      </c>
      <c r="M97" s="47">
        <f t="shared" si="179"/>
        <v>0</v>
      </c>
      <c r="N97" s="112">
        <f t="shared" ref="N97:N104" si="184">M97*12</f>
        <v>0</v>
      </c>
      <c r="O97" s="47">
        <f t="shared" si="180"/>
        <v>0</v>
      </c>
      <c r="P97" s="112">
        <f t="shared" ref="P97:P104" si="185">O97*12</f>
        <v>0</v>
      </c>
      <c r="Q97" s="112">
        <f t="shared" si="181"/>
        <v>0</v>
      </c>
      <c r="R97" s="112" t="e">
        <f t="shared" si="182"/>
        <v>#NUM!</v>
      </c>
      <c r="S97" s="48" t="e">
        <f>ROUNDDOWN(NPER(B6/12,K96+200,-B5,0)/12,0)</f>
        <v>#NUM!</v>
      </c>
      <c r="T97" s="35" t="e">
        <f>ROUNDUP((ROUND(NPER(B6/12,K96+200,-B5,0)/12,2)-ROUNDDOWN(NPER(B6/12,K96+200,-B5,0)/12,0))*12,0)</f>
        <v>#NUM!</v>
      </c>
      <c r="U97" s="6">
        <f t="shared" si="122"/>
        <v>91</v>
      </c>
      <c r="V97" s="9">
        <f t="shared" si="129"/>
        <v>500</v>
      </c>
      <c r="Y97" s="8">
        <f t="shared" si="109"/>
        <v>500</v>
      </c>
      <c r="Z97" s="30" t="str">
        <f t="shared" si="130"/>
        <v>NA</v>
      </c>
      <c r="AA97" s="28" t="str" cm="1">
        <f t="array" ref="AA97">IFERROR(_xlfn.XLOOKUP($B$4&amp;$B$11&amp;Z97,$A$69:$A$91&amp;$B$69:$B$91&amp;$C$69:$C$91,$D$69:$D$91),"")</f>
        <v/>
      </c>
      <c r="AB97" s="30" t="str">
        <f t="shared" si="116"/>
        <v/>
      </c>
      <c r="AC97" s="29" t="str">
        <f t="shared" si="131"/>
        <v/>
      </c>
      <c r="AD97" s="29">
        <f t="shared" si="132"/>
        <v>0</v>
      </c>
      <c r="AE97" s="30" t="str">
        <f t="shared" si="133"/>
        <v/>
      </c>
      <c r="AI97" s="6">
        <f t="shared" si="123"/>
        <v>91</v>
      </c>
      <c r="AJ97" s="9">
        <f t="shared" si="134"/>
        <v>500</v>
      </c>
      <c r="AM97" s="8">
        <f t="shared" si="110"/>
        <v>500</v>
      </c>
      <c r="AN97" s="32" t="str">
        <f t="shared" si="135"/>
        <v>NA</v>
      </c>
      <c r="AO97" s="33" t="str" cm="1">
        <f t="array" ref="AO97">IFERROR(_xlfn.XLOOKUP($B$4&amp;$B$11&amp;AN97,$A$69:$A$91&amp;$B$69:$B$91&amp;$C$69:$C$91,$D$69:$D$91),"")</f>
        <v/>
      </c>
      <c r="AP97" s="32" t="str">
        <f t="shared" si="117"/>
        <v/>
      </c>
      <c r="AQ97" s="37" t="str">
        <f t="shared" si="136"/>
        <v/>
      </c>
      <c r="AR97" s="37">
        <f t="shared" si="137"/>
        <v>0</v>
      </c>
      <c r="AS97" s="32" t="str">
        <f t="shared" si="138"/>
        <v/>
      </c>
      <c r="AT97" s="32"/>
      <c r="AU97" s="8"/>
      <c r="AV97" s="8"/>
      <c r="AW97" s="20">
        <f t="shared" si="107"/>
        <v>91</v>
      </c>
      <c r="AX97" s="22">
        <f t="shared" si="103"/>
        <v>625</v>
      </c>
      <c r="AY97" s="8"/>
      <c r="AZ97" s="8"/>
      <c r="BA97" s="22">
        <f t="shared" si="108"/>
        <v>625</v>
      </c>
      <c r="BB97" s="32" t="str">
        <f t="shared" si="139"/>
        <v>NA</v>
      </c>
      <c r="BC97" s="33" t="str" cm="1">
        <f t="array" ref="BC97">IFERROR(_xlfn.XLOOKUP($B$4&amp;$B$11&amp;BB97,$A$69:$A$91&amp;$B$69:$B$91&amp;$C$69:$C$91,$D$69:$D$91),"")</f>
        <v/>
      </c>
      <c r="BD97" s="37" t="str">
        <f t="shared" si="170"/>
        <v/>
      </c>
      <c r="BE97" s="37">
        <f t="shared" si="140"/>
        <v>0</v>
      </c>
      <c r="BF97" s="37">
        <f t="shared" si="141"/>
        <v>0</v>
      </c>
      <c r="BG97" s="32" t="str">
        <f t="shared" si="142"/>
        <v/>
      </c>
      <c r="BK97" s="20">
        <f t="shared" si="118"/>
        <v>91</v>
      </c>
      <c r="BL97" s="22">
        <f t="shared" si="104"/>
        <v>625</v>
      </c>
      <c r="BO97" s="22">
        <f t="shared" si="111"/>
        <v>625</v>
      </c>
      <c r="BP97" s="32" t="str">
        <f t="shared" si="143"/>
        <v>NA</v>
      </c>
      <c r="BQ97" s="33" t="str" cm="1">
        <f t="array" ref="BQ97">IFERROR(_xlfn.XLOOKUP($B$4&amp;$B$11&amp;BP97,$A$69:$A$91&amp;$B$69:$B$91&amp;$C$69:$C$91,$D$69:$D$91),"")</f>
        <v/>
      </c>
      <c r="BR97" s="37" t="str">
        <f t="shared" si="171"/>
        <v/>
      </c>
      <c r="BS97" s="37">
        <f t="shared" si="144"/>
        <v>0</v>
      </c>
      <c r="BT97" s="37">
        <f t="shared" si="145"/>
        <v>0</v>
      </c>
      <c r="BU97" s="32" t="str">
        <f t="shared" si="146"/>
        <v/>
      </c>
      <c r="BV97" s="32"/>
      <c r="BY97" s="6">
        <f t="shared" si="124"/>
        <v>91</v>
      </c>
      <c r="BZ97" s="9">
        <f t="shared" si="147"/>
        <v>500</v>
      </c>
      <c r="CA97" s="6">
        <f t="shared" si="148"/>
        <v>0</v>
      </c>
      <c r="CC97" s="8">
        <f t="shared" si="112"/>
        <v>500</v>
      </c>
      <c r="CD97" s="42" t="str">
        <f t="shared" si="149"/>
        <v>NA</v>
      </c>
      <c r="CE97" s="43" t="str" cm="1">
        <f t="array" ref="CE97">IFERROR(_xlfn.XLOOKUP($B$4&amp;$B$11&amp;CD97,$A$69:$A$91&amp;$B$69:$B$91&amp;$C$69:$C$91,$D$69:$D$91),"")</f>
        <v/>
      </c>
      <c r="CF97" s="42" t="str">
        <f t="shared" si="119"/>
        <v/>
      </c>
      <c r="CG97" s="44" t="str">
        <f t="shared" si="150"/>
        <v/>
      </c>
      <c r="CH97" s="44">
        <f t="shared" si="151"/>
        <v>0</v>
      </c>
      <c r="CI97" s="42" t="str">
        <f t="shared" si="152"/>
        <v/>
      </c>
      <c r="CJ97" s="42"/>
      <c r="CM97" s="6">
        <f t="shared" si="125"/>
        <v>91</v>
      </c>
      <c r="CN97" s="9">
        <f t="shared" si="153"/>
        <v>500</v>
      </c>
      <c r="CQ97" s="8">
        <f t="shared" si="113"/>
        <v>500</v>
      </c>
      <c r="CR97" s="42" t="str">
        <f t="shared" si="154"/>
        <v>NA</v>
      </c>
      <c r="CS97" s="43" t="str" cm="1">
        <f t="array" ref="CS97">IFERROR(_xlfn.XLOOKUP($B$4&amp;$B$11&amp;CR97,$A$69:$A$91&amp;$B$69:$B$91&amp;$C$69:$C$91,$D$69:$D$91),"")</f>
        <v/>
      </c>
      <c r="CT97" s="42" t="str">
        <f t="shared" si="120"/>
        <v/>
      </c>
      <c r="CU97" s="44" t="str">
        <f t="shared" si="155"/>
        <v/>
      </c>
      <c r="CV97" s="44">
        <f t="shared" si="156"/>
        <v>0</v>
      </c>
      <c r="CW97" s="42" t="str">
        <f t="shared" si="157"/>
        <v/>
      </c>
      <c r="DA97" s="6">
        <f t="shared" si="126"/>
        <v>91</v>
      </c>
      <c r="DB97" s="4">
        <f t="shared" si="105"/>
        <v>625</v>
      </c>
      <c r="DC97" s="6">
        <f t="shared" si="158"/>
        <v>0</v>
      </c>
      <c r="DE97" s="24">
        <f t="shared" si="114"/>
        <v>625</v>
      </c>
      <c r="DF97" s="42" t="str">
        <f t="shared" si="159"/>
        <v>NA</v>
      </c>
      <c r="DG97" s="43" t="str" cm="1">
        <f t="array" ref="DG97">IFERROR(_xlfn.XLOOKUP($B$4&amp;$B$11&amp;DF97,$A$69:$A$91&amp;$B$69:$B$91&amp;$C$69:$C$91,$D$69:$D$91),"")</f>
        <v/>
      </c>
      <c r="DH97" s="44" t="str">
        <f t="shared" si="172"/>
        <v/>
      </c>
      <c r="DI97" s="44">
        <f t="shared" si="160"/>
        <v>0</v>
      </c>
      <c r="DJ97" s="44">
        <f t="shared" si="161"/>
        <v>0</v>
      </c>
      <c r="DK97" s="42" t="str">
        <f t="shared" si="162"/>
        <v/>
      </c>
      <c r="DL97" s="42"/>
      <c r="DO97" s="6">
        <f t="shared" si="127"/>
        <v>91</v>
      </c>
      <c r="DP97" s="3">
        <f t="shared" si="106"/>
        <v>625</v>
      </c>
      <c r="DS97" s="24">
        <f t="shared" si="121"/>
        <v>625</v>
      </c>
      <c r="DT97" s="42" t="str">
        <f t="shared" si="163"/>
        <v>NA</v>
      </c>
      <c r="DU97" s="43" t="str" cm="1">
        <f t="array" ref="DU97">IFERROR(_xlfn.XLOOKUP($B$4&amp;$B$11&amp;DT97,$A$69:$A$91&amp;$B$69:$B$91&amp;$C$69:$C$91,$D$69:$D$91),"")</f>
        <v/>
      </c>
      <c r="DV97" s="44" t="str">
        <f t="shared" si="173"/>
        <v/>
      </c>
      <c r="DW97" s="44">
        <f t="shared" si="164"/>
        <v>0</v>
      </c>
      <c r="DX97" s="44">
        <f t="shared" si="165"/>
        <v>0</v>
      </c>
      <c r="DY97" s="42" t="str">
        <f t="shared" si="166"/>
        <v/>
      </c>
      <c r="DZ97" s="42"/>
      <c r="EC97" s="6">
        <f t="shared" si="128"/>
        <v>91</v>
      </c>
      <c r="ED97" s="47">
        <f t="shared" si="176"/>
        <v>531.91489361702122</v>
      </c>
      <c r="EE97" s="6">
        <f t="shared" si="175"/>
        <v>0</v>
      </c>
      <c r="EG97" s="8">
        <f t="shared" si="115"/>
        <v>531.91489361702122</v>
      </c>
      <c r="EH97" s="45" t="s">
        <v>62</v>
      </c>
      <c r="EI97" s="110">
        <f t="shared" si="177"/>
        <v>0</v>
      </c>
      <c r="EJ97" s="109">
        <f t="shared" si="174"/>
        <v>0</v>
      </c>
      <c r="EK97" s="109">
        <f t="shared" si="167"/>
        <v>0</v>
      </c>
      <c r="EL97" s="44">
        <f t="shared" si="168"/>
        <v>0</v>
      </c>
      <c r="EM97" s="42" t="str">
        <f t="shared" si="169"/>
        <v/>
      </c>
    </row>
    <row r="98" spans="1:143" hidden="1" x14ac:dyDescent="0.25">
      <c r="A98" s="1" t="s">
        <v>11</v>
      </c>
      <c r="B98" s="17" t="s">
        <v>3</v>
      </c>
      <c r="C98" s="15" t="s">
        <v>32</v>
      </c>
      <c r="D98" s="152">
        <f>IRR(Y4:Y306)*12</f>
        <v>1.1140756089016435E-3</v>
      </c>
      <c r="E98" s="155" t="e">
        <f>IRR(AE:AE)*12</f>
        <v>#NUM!</v>
      </c>
      <c r="F98" s="153">
        <f>AF4</f>
        <v>1595.0000000000002</v>
      </c>
      <c r="G98" s="154">
        <f>B30+B31+B32</f>
        <v>1595.0000000000002</v>
      </c>
      <c r="H98" s="154">
        <f>B33</f>
        <v>495</v>
      </c>
      <c r="I98" s="153">
        <v>0</v>
      </c>
      <c r="J98" s="112">
        <v>0</v>
      </c>
      <c r="K98" s="47" t="e">
        <f t="shared" si="178"/>
        <v>#NUM!</v>
      </c>
      <c r="L98" s="4" t="e">
        <f t="shared" si="183"/>
        <v>#NUM!</v>
      </c>
      <c r="M98" s="47">
        <f t="shared" si="179"/>
        <v>0</v>
      </c>
      <c r="N98" s="112">
        <f t="shared" si="184"/>
        <v>0</v>
      </c>
      <c r="O98" s="47">
        <f t="shared" si="180"/>
        <v>0</v>
      </c>
      <c r="P98" s="112">
        <f t="shared" si="185"/>
        <v>0</v>
      </c>
      <c r="Q98" s="112">
        <f t="shared" si="181"/>
        <v>0</v>
      </c>
      <c r="R98" s="112" t="e">
        <f t="shared" si="182"/>
        <v>#NUM!</v>
      </c>
      <c r="S98" s="48" t="e">
        <f>ROUNDDOWN(NPER(B6/12,K96+200,-B5,0)/12,0)</f>
        <v>#NUM!</v>
      </c>
      <c r="T98" s="35" t="e">
        <f>ROUNDUP((ROUND(NPER(B6/12,K96+200,-B5,0)/12,2)-ROUNDDOWN(NPER(B6/12,K96+200,-B5,0)/12,0))*12,0)</f>
        <v>#NUM!</v>
      </c>
      <c r="U98" s="6">
        <f t="shared" si="122"/>
        <v>92</v>
      </c>
      <c r="V98" s="9">
        <f t="shared" si="129"/>
        <v>500</v>
      </c>
      <c r="Y98" s="8">
        <f t="shared" si="109"/>
        <v>500</v>
      </c>
      <c r="Z98" s="30" t="str">
        <f t="shared" si="130"/>
        <v>NA</v>
      </c>
      <c r="AA98" s="28" t="str" cm="1">
        <f t="array" ref="AA98">IFERROR(_xlfn.XLOOKUP($B$4&amp;$B$11&amp;Z98,$A$69:$A$91&amp;$B$69:$B$91&amp;$C$69:$C$91,$D$69:$D$91),"")</f>
        <v/>
      </c>
      <c r="AB98" s="30" t="str">
        <f t="shared" si="116"/>
        <v/>
      </c>
      <c r="AC98" s="29" t="str">
        <f t="shared" si="131"/>
        <v/>
      </c>
      <c r="AD98" s="29">
        <f t="shared" si="132"/>
        <v>0</v>
      </c>
      <c r="AE98" s="30" t="str">
        <f t="shared" si="133"/>
        <v/>
      </c>
      <c r="AI98" s="6">
        <f t="shared" si="123"/>
        <v>92</v>
      </c>
      <c r="AJ98" s="9">
        <f t="shared" si="134"/>
        <v>500</v>
      </c>
      <c r="AM98" s="8">
        <f t="shared" si="110"/>
        <v>500</v>
      </c>
      <c r="AN98" s="32" t="str">
        <f t="shared" si="135"/>
        <v>NA</v>
      </c>
      <c r="AO98" s="33" t="str" cm="1">
        <f t="array" ref="AO98">IFERROR(_xlfn.XLOOKUP($B$4&amp;$B$11&amp;AN98,$A$69:$A$91&amp;$B$69:$B$91&amp;$C$69:$C$91,$D$69:$D$91),"")</f>
        <v/>
      </c>
      <c r="AP98" s="32" t="str">
        <f t="shared" si="117"/>
        <v/>
      </c>
      <c r="AQ98" s="37" t="str">
        <f t="shared" si="136"/>
        <v/>
      </c>
      <c r="AR98" s="37">
        <f t="shared" si="137"/>
        <v>0</v>
      </c>
      <c r="AS98" s="32" t="str">
        <f t="shared" si="138"/>
        <v/>
      </c>
      <c r="AT98" s="32"/>
      <c r="AU98" s="8"/>
      <c r="AV98" s="8"/>
      <c r="AW98" s="20">
        <f t="shared" si="107"/>
        <v>92</v>
      </c>
      <c r="AX98" s="22">
        <f t="shared" si="103"/>
        <v>625</v>
      </c>
      <c r="AY98" s="8"/>
      <c r="AZ98" s="8"/>
      <c r="BA98" s="22">
        <f t="shared" si="108"/>
        <v>625</v>
      </c>
      <c r="BB98" s="32" t="str">
        <f t="shared" si="139"/>
        <v>NA</v>
      </c>
      <c r="BC98" s="33" t="str" cm="1">
        <f t="array" ref="BC98">IFERROR(_xlfn.XLOOKUP($B$4&amp;$B$11&amp;BB98,$A$69:$A$91&amp;$B$69:$B$91&amp;$C$69:$C$91,$D$69:$D$91),"")</f>
        <v/>
      </c>
      <c r="BD98" s="37" t="str">
        <f t="shared" si="170"/>
        <v/>
      </c>
      <c r="BE98" s="37">
        <f t="shared" si="140"/>
        <v>0</v>
      </c>
      <c r="BF98" s="37">
        <f t="shared" si="141"/>
        <v>0</v>
      </c>
      <c r="BG98" s="32" t="str">
        <f t="shared" si="142"/>
        <v/>
      </c>
      <c r="BK98" s="20">
        <f t="shared" si="118"/>
        <v>92</v>
      </c>
      <c r="BL98" s="22">
        <f t="shared" si="104"/>
        <v>625</v>
      </c>
      <c r="BO98" s="22">
        <f t="shared" si="111"/>
        <v>625</v>
      </c>
      <c r="BP98" s="32" t="str">
        <f t="shared" si="143"/>
        <v>NA</v>
      </c>
      <c r="BQ98" s="33" t="str" cm="1">
        <f t="array" ref="BQ98">IFERROR(_xlfn.XLOOKUP($B$4&amp;$B$11&amp;BP98,$A$69:$A$91&amp;$B$69:$B$91&amp;$C$69:$C$91,$D$69:$D$91),"")</f>
        <v/>
      </c>
      <c r="BR98" s="37" t="str">
        <f t="shared" si="171"/>
        <v/>
      </c>
      <c r="BS98" s="37">
        <f t="shared" si="144"/>
        <v>0</v>
      </c>
      <c r="BT98" s="37">
        <f t="shared" si="145"/>
        <v>0</v>
      </c>
      <c r="BU98" s="32" t="str">
        <f t="shared" si="146"/>
        <v/>
      </c>
      <c r="BV98" s="32"/>
      <c r="BY98" s="6">
        <f t="shared" si="124"/>
        <v>92</v>
      </c>
      <c r="BZ98" s="9">
        <f t="shared" si="147"/>
        <v>500</v>
      </c>
      <c r="CA98" s="6">
        <f t="shared" si="148"/>
        <v>0</v>
      </c>
      <c r="CC98" s="8">
        <f t="shared" si="112"/>
        <v>500</v>
      </c>
      <c r="CD98" s="42" t="str">
        <f t="shared" si="149"/>
        <v>NA</v>
      </c>
      <c r="CE98" s="43" t="str" cm="1">
        <f t="array" ref="CE98">IFERROR(_xlfn.XLOOKUP($B$4&amp;$B$11&amp;CD98,$A$69:$A$91&amp;$B$69:$B$91&amp;$C$69:$C$91,$D$69:$D$91),"")</f>
        <v/>
      </c>
      <c r="CF98" s="42" t="str">
        <f t="shared" si="119"/>
        <v/>
      </c>
      <c r="CG98" s="44" t="str">
        <f t="shared" si="150"/>
        <v/>
      </c>
      <c r="CH98" s="44">
        <f t="shared" si="151"/>
        <v>0</v>
      </c>
      <c r="CI98" s="42" t="str">
        <f t="shared" si="152"/>
        <v/>
      </c>
      <c r="CJ98" s="42"/>
      <c r="CM98" s="6">
        <f t="shared" si="125"/>
        <v>92</v>
      </c>
      <c r="CN98" s="9">
        <f t="shared" si="153"/>
        <v>500</v>
      </c>
      <c r="CQ98" s="8">
        <f t="shared" si="113"/>
        <v>500</v>
      </c>
      <c r="CR98" s="42" t="str">
        <f t="shared" si="154"/>
        <v>NA</v>
      </c>
      <c r="CS98" s="43" t="str" cm="1">
        <f t="array" ref="CS98">IFERROR(_xlfn.XLOOKUP($B$4&amp;$B$11&amp;CR98,$A$69:$A$91&amp;$B$69:$B$91&amp;$C$69:$C$91,$D$69:$D$91),"")</f>
        <v/>
      </c>
      <c r="CT98" s="42" t="str">
        <f t="shared" si="120"/>
        <v/>
      </c>
      <c r="CU98" s="44" t="str">
        <f t="shared" si="155"/>
        <v/>
      </c>
      <c r="CV98" s="44">
        <f t="shared" si="156"/>
        <v>0</v>
      </c>
      <c r="CW98" s="42" t="str">
        <f t="shared" si="157"/>
        <v/>
      </c>
      <c r="DA98" s="6">
        <f t="shared" si="126"/>
        <v>92</v>
      </c>
      <c r="DB98" s="4">
        <f t="shared" si="105"/>
        <v>625</v>
      </c>
      <c r="DC98" s="6">
        <f t="shared" si="158"/>
        <v>0</v>
      </c>
      <c r="DE98" s="24">
        <f t="shared" si="114"/>
        <v>625</v>
      </c>
      <c r="DF98" s="42" t="str">
        <f t="shared" si="159"/>
        <v>NA</v>
      </c>
      <c r="DG98" s="43" t="str" cm="1">
        <f t="array" ref="DG98">IFERROR(_xlfn.XLOOKUP($B$4&amp;$B$11&amp;DF98,$A$69:$A$91&amp;$B$69:$B$91&amp;$C$69:$C$91,$D$69:$D$91),"")</f>
        <v/>
      </c>
      <c r="DH98" s="44" t="str">
        <f t="shared" si="172"/>
        <v/>
      </c>
      <c r="DI98" s="44">
        <f t="shared" si="160"/>
        <v>0</v>
      </c>
      <c r="DJ98" s="44">
        <f t="shared" si="161"/>
        <v>0</v>
      </c>
      <c r="DK98" s="42" t="str">
        <f t="shared" si="162"/>
        <v/>
      </c>
      <c r="DL98" s="42"/>
      <c r="DO98" s="6">
        <f t="shared" si="127"/>
        <v>92</v>
      </c>
      <c r="DP98" s="3">
        <f t="shared" si="106"/>
        <v>625</v>
      </c>
      <c r="DS98" s="24">
        <f t="shared" si="121"/>
        <v>625</v>
      </c>
      <c r="DT98" s="42" t="str">
        <f t="shared" si="163"/>
        <v>NA</v>
      </c>
      <c r="DU98" s="43" t="str" cm="1">
        <f t="array" ref="DU98">IFERROR(_xlfn.XLOOKUP($B$4&amp;$B$11&amp;DT98,$A$69:$A$91&amp;$B$69:$B$91&amp;$C$69:$C$91,$D$69:$D$91),"")</f>
        <v/>
      </c>
      <c r="DV98" s="44" t="str">
        <f t="shared" si="173"/>
        <v/>
      </c>
      <c r="DW98" s="44">
        <f t="shared" si="164"/>
        <v>0</v>
      </c>
      <c r="DX98" s="44">
        <f t="shared" si="165"/>
        <v>0</v>
      </c>
      <c r="DY98" s="42" t="str">
        <f t="shared" si="166"/>
        <v/>
      </c>
      <c r="DZ98" s="42"/>
      <c r="EC98" s="6">
        <f t="shared" si="128"/>
        <v>92</v>
      </c>
      <c r="ED98" s="47">
        <f t="shared" si="176"/>
        <v>531.91489361702122</v>
      </c>
      <c r="EE98" s="6">
        <f t="shared" si="175"/>
        <v>0</v>
      </c>
      <c r="EG98" s="8">
        <f t="shared" si="115"/>
        <v>531.91489361702122</v>
      </c>
      <c r="EH98" s="45" t="s">
        <v>62</v>
      </c>
      <c r="EI98" s="110">
        <f t="shared" si="177"/>
        <v>0</v>
      </c>
      <c r="EJ98" s="109">
        <f t="shared" si="174"/>
        <v>0</v>
      </c>
      <c r="EK98" s="109">
        <f t="shared" si="167"/>
        <v>0</v>
      </c>
      <c r="EL98" s="44">
        <f t="shared" si="168"/>
        <v>0</v>
      </c>
      <c r="EM98" s="42" t="str">
        <f t="shared" si="169"/>
        <v/>
      </c>
    </row>
    <row r="99" spans="1:143" hidden="1" x14ac:dyDescent="0.25">
      <c r="A99" s="1" t="s">
        <v>11</v>
      </c>
      <c r="B99" s="1" t="s">
        <v>4</v>
      </c>
      <c r="C99" s="15" t="s">
        <v>32</v>
      </c>
      <c r="D99" s="155">
        <f>IRR(AM4:AM306)*12</f>
        <v>1.3323942606104922E-3</v>
      </c>
      <c r="E99" s="155" t="e">
        <f>IRR(AS:AS)*12</f>
        <v>#NUM!</v>
      </c>
      <c r="F99" s="153">
        <f>AT4</f>
        <v>2000</v>
      </c>
      <c r="G99" s="154">
        <f>C30+C31+C32</f>
        <v>2000</v>
      </c>
      <c r="H99" s="154">
        <f>C33</f>
        <v>495</v>
      </c>
      <c r="I99" s="153">
        <v>0</v>
      </c>
      <c r="J99" s="112">
        <v>0</v>
      </c>
      <c r="K99" s="47" t="e">
        <f t="shared" si="178"/>
        <v>#NUM!</v>
      </c>
      <c r="L99" s="4" t="e">
        <f t="shared" si="183"/>
        <v>#NUM!</v>
      </c>
      <c r="M99" s="47">
        <f t="shared" si="179"/>
        <v>0</v>
      </c>
      <c r="N99" s="112">
        <f t="shared" si="184"/>
        <v>0</v>
      </c>
      <c r="O99" s="47">
        <f t="shared" si="180"/>
        <v>0</v>
      </c>
      <c r="P99" s="112">
        <f t="shared" si="185"/>
        <v>0</v>
      </c>
      <c r="Q99" s="112">
        <f t="shared" si="181"/>
        <v>0</v>
      </c>
      <c r="R99" s="112" t="e">
        <f t="shared" si="182"/>
        <v>#NUM!</v>
      </c>
      <c r="S99" s="48" t="e">
        <f>ROUNDDOWN(NPER(B6/12,K96+200,-B5,0)/12,0)</f>
        <v>#NUM!</v>
      </c>
      <c r="T99" s="35" t="e">
        <f>ROUNDUP((ROUND(NPER(B6/12,K96+200,-B5,0)/12,2)-ROUNDDOWN(NPER(B6/12,K96+200,-B5,0)/12,0))*12,0)</f>
        <v>#NUM!</v>
      </c>
      <c r="U99" s="6">
        <f t="shared" si="122"/>
        <v>93</v>
      </c>
      <c r="V99" s="9">
        <f t="shared" si="129"/>
        <v>500</v>
      </c>
      <c r="Y99" s="8">
        <f t="shared" si="109"/>
        <v>500</v>
      </c>
      <c r="Z99" s="30" t="str">
        <f t="shared" si="130"/>
        <v>NA</v>
      </c>
      <c r="AA99" s="28" t="str" cm="1">
        <f t="array" ref="AA99">IFERROR(_xlfn.XLOOKUP($B$4&amp;$B$11&amp;Z99,$A$69:$A$91&amp;$B$69:$B$91&amp;$C$69:$C$91,$D$69:$D$91),"")</f>
        <v/>
      </c>
      <c r="AB99" s="30" t="str">
        <f t="shared" si="116"/>
        <v/>
      </c>
      <c r="AC99" s="29" t="str">
        <f t="shared" si="131"/>
        <v/>
      </c>
      <c r="AD99" s="29">
        <f t="shared" si="132"/>
        <v>0</v>
      </c>
      <c r="AE99" s="30" t="str">
        <f t="shared" si="133"/>
        <v/>
      </c>
      <c r="AI99" s="6">
        <f t="shared" si="123"/>
        <v>93</v>
      </c>
      <c r="AJ99" s="9">
        <f t="shared" si="134"/>
        <v>500</v>
      </c>
      <c r="AM99" s="8">
        <f t="shared" si="110"/>
        <v>500</v>
      </c>
      <c r="AN99" s="32" t="str">
        <f t="shared" si="135"/>
        <v>NA</v>
      </c>
      <c r="AO99" s="33" t="str" cm="1">
        <f t="array" ref="AO99">IFERROR(_xlfn.XLOOKUP($B$4&amp;$B$11&amp;AN99,$A$69:$A$91&amp;$B$69:$B$91&amp;$C$69:$C$91,$D$69:$D$91),"")</f>
        <v/>
      </c>
      <c r="AP99" s="32" t="str">
        <f t="shared" si="117"/>
        <v/>
      </c>
      <c r="AQ99" s="37" t="str">
        <f t="shared" si="136"/>
        <v/>
      </c>
      <c r="AR99" s="37">
        <f t="shared" si="137"/>
        <v>0</v>
      </c>
      <c r="AS99" s="32" t="str">
        <f t="shared" si="138"/>
        <v/>
      </c>
      <c r="AT99" s="32"/>
      <c r="AU99" s="8"/>
      <c r="AV99" s="8"/>
      <c r="AW99" s="20">
        <f t="shared" si="107"/>
        <v>93</v>
      </c>
      <c r="AX99" s="22">
        <f t="shared" si="103"/>
        <v>625</v>
      </c>
      <c r="AY99" s="8"/>
      <c r="AZ99" s="8"/>
      <c r="BA99" s="22">
        <f t="shared" si="108"/>
        <v>625</v>
      </c>
      <c r="BB99" s="32" t="str">
        <f t="shared" si="139"/>
        <v>NA</v>
      </c>
      <c r="BC99" s="33" t="str" cm="1">
        <f t="array" ref="BC99">IFERROR(_xlfn.XLOOKUP($B$4&amp;$B$11&amp;BB99,$A$69:$A$91&amp;$B$69:$B$91&amp;$C$69:$C$91,$D$69:$D$91),"")</f>
        <v/>
      </c>
      <c r="BD99" s="37" t="str">
        <f t="shared" si="170"/>
        <v/>
      </c>
      <c r="BE99" s="37">
        <f t="shared" si="140"/>
        <v>0</v>
      </c>
      <c r="BF99" s="37">
        <f t="shared" si="141"/>
        <v>0</v>
      </c>
      <c r="BG99" s="32" t="str">
        <f t="shared" si="142"/>
        <v/>
      </c>
      <c r="BK99" s="20">
        <f t="shared" si="118"/>
        <v>93</v>
      </c>
      <c r="BL99" s="22">
        <f t="shared" si="104"/>
        <v>625</v>
      </c>
      <c r="BO99" s="22">
        <f t="shared" si="111"/>
        <v>625</v>
      </c>
      <c r="BP99" s="32" t="str">
        <f t="shared" si="143"/>
        <v>NA</v>
      </c>
      <c r="BQ99" s="33" t="str" cm="1">
        <f t="array" ref="BQ99">IFERROR(_xlfn.XLOOKUP($B$4&amp;$B$11&amp;BP99,$A$69:$A$91&amp;$B$69:$B$91&amp;$C$69:$C$91,$D$69:$D$91),"")</f>
        <v/>
      </c>
      <c r="BR99" s="37" t="str">
        <f t="shared" si="171"/>
        <v/>
      </c>
      <c r="BS99" s="37">
        <f t="shared" si="144"/>
        <v>0</v>
      </c>
      <c r="BT99" s="37">
        <f t="shared" si="145"/>
        <v>0</v>
      </c>
      <c r="BU99" s="32" t="str">
        <f t="shared" si="146"/>
        <v/>
      </c>
      <c r="BV99" s="32"/>
      <c r="BY99" s="6">
        <f t="shared" si="124"/>
        <v>93</v>
      </c>
      <c r="BZ99" s="9">
        <f t="shared" si="147"/>
        <v>500</v>
      </c>
      <c r="CA99" s="6">
        <f t="shared" si="148"/>
        <v>0</v>
      </c>
      <c r="CC99" s="8">
        <f t="shared" si="112"/>
        <v>500</v>
      </c>
      <c r="CD99" s="42" t="str">
        <f t="shared" si="149"/>
        <v>NA</v>
      </c>
      <c r="CE99" s="43" t="str" cm="1">
        <f t="array" ref="CE99">IFERROR(_xlfn.XLOOKUP($B$4&amp;$B$11&amp;CD99,$A$69:$A$91&amp;$B$69:$B$91&amp;$C$69:$C$91,$D$69:$D$91),"")</f>
        <v/>
      </c>
      <c r="CF99" s="42" t="str">
        <f t="shared" si="119"/>
        <v/>
      </c>
      <c r="CG99" s="44" t="str">
        <f t="shared" si="150"/>
        <v/>
      </c>
      <c r="CH99" s="44">
        <f t="shared" si="151"/>
        <v>0</v>
      </c>
      <c r="CI99" s="42" t="str">
        <f t="shared" si="152"/>
        <v/>
      </c>
      <c r="CJ99" s="42"/>
      <c r="CM99" s="6">
        <f t="shared" si="125"/>
        <v>93</v>
      </c>
      <c r="CN99" s="9">
        <f t="shared" si="153"/>
        <v>500</v>
      </c>
      <c r="CQ99" s="8">
        <f t="shared" si="113"/>
        <v>500</v>
      </c>
      <c r="CR99" s="42" t="str">
        <f t="shared" si="154"/>
        <v>NA</v>
      </c>
      <c r="CS99" s="43" t="str" cm="1">
        <f t="array" ref="CS99">IFERROR(_xlfn.XLOOKUP($B$4&amp;$B$11&amp;CR99,$A$69:$A$91&amp;$B$69:$B$91&amp;$C$69:$C$91,$D$69:$D$91),"")</f>
        <v/>
      </c>
      <c r="CT99" s="42" t="str">
        <f t="shared" si="120"/>
        <v/>
      </c>
      <c r="CU99" s="44" t="str">
        <f t="shared" si="155"/>
        <v/>
      </c>
      <c r="CV99" s="44">
        <f t="shared" si="156"/>
        <v>0</v>
      </c>
      <c r="CW99" s="42" t="str">
        <f t="shared" si="157"/>
        <v/>
      </c>
      <c r="DA99" s="6">
        <f t="shared" si="126"/>
        <v>93</v>
      </c>
      <c r="DB99" s="4">
        <f t="shared" si="105"/>
        <v>625</v>
      </c>
      <c r="DC99" s="6">
        <f t="shared" si="158"/>
        <v>0</v>
      </c>
      <c r="DE99" s="24">
        <f t="shared" si="114"/>
        <v>625</v>
      </c>
      <c r="DF99" s="42" t="str">
        <f t="shared" si="159"/>
        <v>NA</v>
      </c>
      <c r="DG99" s="43" t="str" cm="1">
        <f t="array" ref="DG99">IFERROR(_xlfn.XLOOKUP($B$4&amp;$B$11&amp;DF99,$A$69:$A$91&amp;$B$69:$B$91&amp;$C$69:$C$91,$D$69:$D$91),"")</f>
        <v/>
      </c>
      <c r="DH99" s="44" t="str">
        <f t="shared" si="172"/>
        <v/>
      </c>
      <c r="DI99" s="44">
        <f t="shared" si="160"/>
        <v>0</v>
      </c>
      <c r="DJ99" s="44">
        <f t="shared" si="161"/>
        <v>0</v>
      </c>
      <c r="DK99" s="42" t="str">
        <f t="shared" si="162"/>
        <v/>
      </c>
      <c r="DL99" s="42"/>
      <c r="DO99" s="6">
        <f t="shared" si="127"/>
        <v>93</v>
      </c>
      <c r="DP99" s="3">
        <f t="shared" si="106"/>
        <v>625</v>
      </c>
      <c r="DS99" s="24">
        <f t="shared" si="121"/>
        <v>625</v>
      </c>
      <c r="DT99" s="42" t="str">
        <f t="shared" si="163"/>
        <v>NA</v>
      </c>
      <c r="DU99" s="43" t="str" cm="1">
        <f t="array" ref="DU99">IFERROR(_xlfn.XLOOKUP($B$4&amp;$B$11&amp;DT99,$A$69:$A$91&amp;$B$69:$B$91&amp;$C$69:$C$91,$D$69:$D$91),"")</f>
        <v/>
      </c>
      <c r="DV99" s="44" t="str">
        <f t="shared" si="173"/>
        <v/>
      </c>
      <c r="DW99" s="44">
        <f t="shared" si="164"/>
        <v>0</v>
      </c>
      <c r="DX99" s="44">
        <f t="shared" si="165"/>
        <v>0</v>
      </c>
      <c r="DY99" s="42" t="str">
        <f t="shared" si="166"/>
        <v/>
      </c>
      <c r="DZ99" s="42"/>
      <c r="EC99" s="6">
        <f t="shared" si="128"/>
        <v>93</v>
      </c>
      <c r="ED99" s="47">
        <f t="shared" si="176"/>
        <v>531.91489361702122</v>
      </c>
      <c r="EE99" s="6">
        <f t="shared" si="175"/>
        <v>0</v>
      </c>
      <c r="EG99" s="8">
        <f t="shared" si="115"/>
        <v>531.91489361702122</v>
      </c>
      <c r="EH99" s="45" t="s">
        <v>62</v>
      </c>
      <c r="EI99" s="110">
        <f t="shared" si="177"/>
        <v>0</v>
      </c>
      <c r="EJ99" s="109">
        <f t="shared" si="174"/>
        <v>0</v>
      </c>
      <c r="EK99" s="109">
        <f t="shared" si="167"/>
        <v>0</v>
      </c>
      <c r="EL99" s="44">
        <f t="shared" si="168"/>
        <v>0</v>
      </c>
      <c r="EM99" s="42" t="str">
        <f t="shared" si="169"/>
        <v/>
      </c>
    </row>
    <row r="100" spans="1:143" hidden="1" x14ac:dyDescent="0.25">
      <c r="A100" s="17" t="s">
        <v>10</v>
      </c>
      <c r="B100" s="17" t="s">
        <v>3</v>
      </c>
      <c r="C100" s="146" t="s">
        <v>33</v>
      </c>
      <c r="D100" s="155" t="e">
        <f>IRR(DE4:DE306)*12</f>
        <v>#DIV/0!</v>
      </c>
      <c r="E100" s="155" t="e">
        <f>IRR(DK:DK)*12</f>
        <v>#NUM!</v>
      </c>
      <c r="F100" s="153">
        <f>DL4</f>
        <v>12740</v>
      </c>
      <c r="G100" s="154">
        <f>B37+B38+B39</f>
        <v>495</v>
      </c>
      <c r="H100" s="154">
        <f>B40</f>
        <v>495</v>
      </c>
      <c r="I100" s="153">
        <v>0</v>
      </c>
      <c r="J100" s="112">
        <f>B41</f>
        <v>395</v>
      </c>
      <c r="K100" s="47" t="e">
        <f t="shared" si="178"/>
        <v>#NUM!</v>
      </c>
      <c r="L100" s="4" t="e">
        <f t="shared" si="183"/>
        <v>#NUM!</v>
      </c>
      <c r="M100" s="47">
        <f t="shared" si="179"/>
        <v>32.916666666666664</v>
      </c>
      <c r="N100" s="112">
        <f t="shared" si="184"/>
        <v>395</v>
      </c>
      <c r="O100" s="47">
        <f t="shared" si="180"/>
        <v>32.916666666666664</v>
      </c>
      <c r="P100" s="112">
        <f t="shared" si="185"/>
        <v>395</v>
      </c>
      <c r="Q100" s="112">
        <f t="shared" si="181"/>
        <v>0</v>
      </c>
      <c r="R100" s="112" t="e">
        <f t="shared" si="182"/>
        <v>#NUM!</v>
      </c>
      <c r="S100" s="48" t="e">
        <f>ROUNDDOWN(NPER(B6/12,K96+200,-B5,0)/12,0)</f>
        <v>#NUM!</v>
      </c>
      <c r="T100" s="35" t="e">
        <f>ROUNDUP((ROUND(NPER(B6/12,K96+200,-B5,0)/12,2)-ROUNDDOWN(NPER(B6/12,K96+200,-B5,0)/12,0))*12,0)</f>
        <v>#NUM!</v>
      </c>
      <c r="U100" s="6">
        <f t="shared" si="122"/>
        <v>94</v>
      </c>
      <c r="V100" s="9">
        <f t="shared" si="129"/>
        <v>500</v>
      </c>
      <c r="Y100" s="8">
        <f t="shared" si="109"/>
        <v>500</v>
      </c>
      <c r="Z100" s="30" t="str">
        <f t="shared" si="130"/>
        <v>NA</v>
      </c>
      <c r="AA100" s="28" t="str" cm="1">
        <f t="array" ref="AA100">IFERROR(_xlfn.XLOOKUP($B$4&amp;$B$11&amp;Z100,$A$69:$A$91&amp;$B$69:$B$91&amp;$C$69:$C$91,$D$69:$D$91),"")</f>
        <v/>
      </c>
      <c r="AB100" s="30" t="str">
        <f t="shared" si="116"/>
        <v/>
      </c>
      <c r="AC100" s="29" t="str">
        <f t="shared" si="131"/>
        <v/>
      </c>
      <c r="AD100" s="29">
        <f t="shared" si="132"/>
        <v>0</v>
      </c>
      <c r="AE100" s="30" t="str">
        <f t="shared" si="133"/>
        <v/>
      </c>
      <c r="AI100" s="6">
        <f t="shared" si="123"/>
        <v>94</v>
      </c>
      <c r="AJ100" s="9">
        <f t="shared" si="134"/>
        <v>500</v>
      </c>
      <c r="AM100" s="8">
        <f t="shared" si="110"/>
        <v>500</v>
      </c>
      <c r="AN100" s="32" t="str">
        <f t="shared" si="135"/>
        <v>NA</v>
      </c>
      <c r="AO100" s="33" t="str" cm="1">
        <f t="array" ref="AO100">IFERROR(_xlfn.XLOOKUP($B$4&amp;$B$11&amp;AN100,$A$69:$A$91&amp;$B$69:$B$91&amp;$C$69:$C$91,$D$69:$D$91),"")</f>
        <v/>
      </c>
      <c r="AP100" s="32" t="str">
        <f t="shared" si="117"/>
        <v/>
      </c>
      <c r="AQ100" s="37" t="str">
        <f t="shared" si="136"/>
        <v/>
      </c>
      <c r="AR100" s="37">
        <f t="shared" si="137"/>
        <v>0</v>
      </c>
      <c r="AS100" s="32" t="str">
        <f t="shared" si="138"/>
        <v/>
      </c>
      <c r="AT100" s="32"/>
      <c r="AU100" s="8"/>
      <c r="AV100" s="8"/>
      <c r="AW100" s="20">
        <f t="shared" si="107"/>
        <v>94</v>
      </c>
      <c r="AX100" s="22">
        <f t="shared" si="103"/>
        <v>625</v>
      </c>
      <c r="AY100" s="8"/>
      <c r="AZ100" s="8"/>
      <c r="BA100" s="22">
        <f t="shared" si="108"/>
        <v>625</v>
      </c>
      <c r="BB100" s="32" t="str">
        <f t="shared" si="139"/>
        <v>NA</v>
      </c>
      <c r="BC100" s="33" t="str" cm="1">
        <f t="array" ref="BC100">IFERROR(_xlfn.XLOOKUP($B$4&amp;$B$11&amp;BB100,$A$69:$A$91&amp;$B$69:$B$91&amp;$C$69:$C$91,$D$69:$D$91),"")</f>
        <v/>
      </c>
      <c r="BD100" s="37" t="str">
        <f t="shared" si="170"/>
        <v/>
      </c>
      <c r="BE100" s="37">
        <f t="shared" si="140"/>
        <v>0</v>
      </c>
      <c r="BF100" s="37">
        <f t="shared" si="141"/>
        <v>0</v>
      </c>
      <c r="BG100" s="32" t="str">
        <f t="shared" si="142"/>
        <v/>
      </c>
      <c r="BK100" s="20">
        <f t="shared" si="118"/>
        <v>94</v>
      </c>
      <c r="BL100" s="22">
        <f t="shared" si="104"/>
        <v>625</v>
      </c>
      <c r="BO100" s="22">
        <f t="shared" si="111"/>
        <v>625</v>
      </c>
      <c r="BP100" s="32" t="str">
        <f t="shared" si="143"/>
        <v>NA</v>
      </c>
      <c r="BQ100" s="33" t="str" cm="1">
        <f t="array" ref="BQ100">IFERROR(_xlfn.XLOOKUP($B$4&amp;$B$11&amp;BP100,$A$69:$A$91&amp;$B$69:$B$91&amp;$C$69:$C$91,$D$69:$D$91),"")</f>
        <v/>
      </c>
      <c r="BR100" s="37" t="str">
        <f t="shared" si="171"/>
        <v/>
      </c>
      <c r="BS100" s="37">
        <f t="shared" si="144"/>
        <v>0</v>
      </c>
      <c r="BT100" s="37">
        <f t="shared" si="145"/>
        <v>0</v>
      </c>
      <c r="BU100" s="32" t="str">
        <f t="shared" si="146"/>
        <v/>
      </c>
      <c r="BV100" s="32"/>
      <c r="BY100" s="6">
        <f t="shared" si="124"/>
        <v>94</v>
      </c>
      <c r="BZ100" s="9">
        <f t="shared" si="147"/>
        <v>500</v>
      </c>
      <c r="CA100" s="6">
        <f t="shared" si="148"/>
        <v>0</v>
      </c>
      <c r="CC100" s="8">
        <f t="shared" si="112"/>
        <v>500</v>
      </c>
      <c r="CD100" s="42" t="str">
        <f t="shared" si="149"/>
        <v>NA</v>
      </c>
      <c r="CE100" s="43" t="str" cm="1">
        <f t="array" ref="CE100">IFERROR(_xlfn.XLOOKUP($B$4&amp;$B$11&amp;CD100,$A$69:$A$91&amp;$B$69:$B$91&amp;$C$69:$C$91,$D$69:$D$91),"")</f>
        <v/>
      </c>
      <c r="CF100" s="42" t="str">
        <f t="shared" si="119"/>
        <v/>
      </c>
      <c r="CG100" s="44" t="str">
        <f t="shared" si="150"/>
        <v/>
      </c>
      <c r="CH100" s="44">
        <f t="shared" si="151"/>
        <v>0</v>
      </c>
      <c r="CI100" s="42" t="str">
        <f t="shared" si="152"/>
        <v/>
      </c>
      <c r="CJ100" s="42"/>
      <c r="CM100" s="6">
        <f t="shared" si="125"/>
        <v>94</v>
      </c>
      <c r="CN100" s="9">
        <f t="shared" si="153"/>
        <v>500</v>
      </c>
      <c r="CQ100" s="8">
        <f t="shared" si="113"/>
        <v>500</v>
      </c>
      <c r="CR100" s="42" t="str">
        <f t="shared" si="154"/>
        <v>NA</v>
      </c>
      <c r="CS100" s="43" t="str" cm="1">
        <f t="array" ref="CS100">IFERROR(_xlfn.XLOOKUP($B$4&amp;$B$11&amp;CR100,$A$69:$A$91&amp;$B$69:$B$91&amp;$C$69:$C$91,$D$69:$D$91),"")</f>
        <v/>
      </c>
      <c r="CT100" s="42" t="str">
        <f t="shared" si="120"/>
        <v/>
      </c>
      <c r="CU100" s="44" t="str">
        <f t="shared" si="155"/>
        <v/>
      </c>
      <c r="CV100" s="44">
        <f t="shared" si="156"/>
        <v>0</v>
      </c>
      <c r="CW100" s="42" t="str">
        <f t="shared" si="157"/>
        <v/>
      </c>
      <c r="DA100" s="6">
        <f t="shared" si="126"/>
        <v>94</v>
      </c>
      <c r="DB100" s="4">
        <f t="shared" si="105"/>
        <v>625</v>
      </c>
      <c r="DC100" s="6">
        <f t="shared" si="158"/>
        <v>0</v>
      </c>
      <c r="DE100" s="24">
        <f t="shared" si="114"/>
        <v>625</v>
      </c>
      <c r="DF100" s="42" t="str">
        <f t="shared" si="159"/>
        <v>NA</v>
      </c>
      <c r="DG100" s="43" t="str" cm="1">
        <f t="array" ref="DG100">IFERROR(_xlfn.XLOOKUP($B$4&amp;$B$11&amp;DF100,$A$69:$A$91&amp;$B$69:$B$91&amp;$C$69:$C$91,$D$69:$D$91),"")</f>
        <v/>
      </c>
      <c r="DH100" s="44" t="str">
        <f t="shared" si="172"/>
        <v/>
      </c>
      <c r="DI100" s="44">
        <f t="shared" si="160"/>
        <v>0</v>
      </c>
      <c r="DJ100" s="44">
        <f t="shared" si="161"/>
        <v>0</v>
      </c>
      <c r="DK100" s="42" t="str">
        <f t="shared" si="162"/>
        <v/>
      </c>
      <c r="DL100" s="42"/>
      <c r="DO100" s="6">
        <f t="shared" si="127"/>
        <v>94</v>
      </c>
      <c r="DP100" s="3">
        <f t="shared" si="106"/>
        <v>625</v>
      </c>
      <c r="DS100" s="24">
        <f t="shared" si="121"/>
        <v>625</v>
      </c>
      <c r="DT100" s="42" t="str">
        <f t="shared" si="163"/>
        <v>NA</v>
      </c>
      <c r="DU100" s="43" t="str" cm="1">
        <f t="array" ref="DU100">IFERROR(_xlfn.XLOOKUP($B$4&amp;$B$11&amp;DT100,$A$69:$A$91&amp;$B$69:$B$91&amp;$C$69:$C$91,$D$69:$D$91),"")</f>
        <v/>
      </c>
      <c r="DV100" s="44" t="str">
        <f t="shared" si="173"/>
        <v/>
      </c>
      <c r="DW100" s="44">
        <f t="shared" si="164"/>
        <v>0</v>
      </c>
      <c r="DX100" s="44">
        <f t="shared" si="165"/>
        <v>0</v>
      </c>
      <c r="DY100" s="42" t="str">
        <f t="shared" si="166"/>
        <v/>
      </c>
      <c r="DZ100" s="42"/>
      <c r="EC100" s="6">
        <f t="shared" si="128"/>
        <v>94</v>
      </c>
      <c r="ED100" s="47">
        <f t="shared" si="176"/>
        <v>531.91489361702122</v>
      </c>
      <c r="EE100" s="6">
        <f t="shared" si="175"/>
        <v>0</v>
      </c>
      <c r="EG100" s="8">
        <f t="shared" si="115"/>
        <v>531.91489361702122</v>
      </c>
      <c r="EH100" s="45" t="s">
        <v>62</v>
      </c>
      <c r="EI100" s="110">
        <f t="shared" si="177"/>
        <v>0</v>
      </c>
      <c r="EJ100" s="109">
        <f t="shared" si="174"/>
        <v>0</v>
      </c>
      <c r="EK100" s="109">
        <f t="shared" si="167"/>
        <v>0</v>
      </c>
      <c r="EL100" s="44">
        <f t="shared" si="168"/>
        <v>0</v>
      </c>
      <c r="EM100" s="42" t="str">
        <f t="shared" si="169"/>
        <v/>
      </c>
    </row>
    <row r="101" spans="1:143" hidden="1" x14ac:dyDescent="0.25">
      <c r="A101" s="17" t="s">
        <v>10</v>
      </c>
      <c r="B101" s="1" t="s">
        <v>4</v>
      </c>
      <c r="C101" s="146" t="s">
        <v>33</v>
      </c>
      <c r="D101" s="155" t="e">
        <f>IRR(DS4:DS306)*12</f>
        <v>#DIV/0!</v>
      </c>
      <c r="E101" s="155" t="e">
        <f>IRR(DY:DY)*12</f>
        <v>#NUM!</v>
      </c>
      <c r="F101" s="153">
        <f>DZ4</f>
        <v>2000</v>
      </c>
      <c r="G101" s="154">
        <f>C37+C38+C39</f>
        <v>2000</v>
      </c>
      <c r="H101" s="154">
        <f>C40</f>
        <v>495</v>
      </c>
      <c r="I101" s="153">
        <v>0</v>
      </c>
      <c r="J101" s="112">
        <v>0</v>
      </c>
      <c r="K101" s="47" t="e">
        <f t="shared" si="178"/>
        <v>#NUM!</v>
      </c>
      <c r="L101" s="4" t="e">
        <f t="shared" si="183"/>
        <v>#NUM!</v>
      </c>
      <c r="M101" s="47">
        <f t="shared" si="179"/>
        <v>0</v>
      </c>
      <c r="N101" s="112">
        <f t="shared" si="184"/>
        <v>0</v>
      </c>
      <c r="O101" s="47">
        <f t="shared" si="180"/>
        <v>0</v>
      </c>
      <c r="P101" s="112">
        <f t="shared" si="185"/>
        <v>0</v>
      </c>
      <c r="Q101" s="112">
        <f t="shared" si="181"/>
        <v>0</v>
      </c>
      <c r="R101" s="112" t="e">
        <f t="shared" si="182"/>
        <v>#NUM!</v>
      </c>
      <c r="S101" s="48" t="e">
        <f>ROUNDDOWN(NPER(B6/12,K96+200,-B5,0)/12,0)</f>
        <v>#NUM!</v>
      </c>
      <c r="T101" s="35" t="e">
        <f>ROUNDUP((ROUND(NPER(B6/12,K96+200,-B5,0)/12,2)-ROUNDDOWN(NPER(B6/12,K96+200,-B5,0)/12,0))*12,0)</f>
        <v>#NUM!</v>
      </c>
      <c r="U101" s="6">
        <f t="shared" si="122"/>
        <v>95</v>
      </c>
      <c r="V101" s="9">
        <f t="shared" si="129"/>
        <v>500</v>
      </c>
      <c r="Y101" s="8">
        <f t="shared" si="109"/>
        <v>500</v>
      </c>
      <c r="Z101" s="30" t="str">
        <f t="shared" si="130"/>
        <v>NA</v>
      </c>
      <c r="AA101" s="28" t="str" cm="1">
        <f t="array" ref="AA101">IFERROR(_xlfn.XLOOKUP($B$4&amp;$B$11&amp;Z101,$A$69:$A$91&amp;$B$69:$B$91&amp;$C$69:$C$91,$D$69:$D$91),"")</f>
        <v/>
      </c>
      <c r="AB101" s="30" t="str">
        <f t="shared" si="116"/>
        <v/>
      </c>
      <c r="AC101" s="29" t="str">
        <f t="shared" si="131"/>
        <v/>
      </c>
      <c r="AD101" s="29">
        <f t="shared" si="132"/>
        <v>0</v>
      </c>
      <c r="AE101" s="30" t="str">
        <f t="shared" si="133"/>
        <v/>
      </c>
      <c r="AI101" s="6">
        <f t="shared" si="123"/>
        <v>95</v>
      </c>
      <c r="AJ101" s="9">
        <f t="shared" si="134"/>
        <v>500</v>
      </c>
      <c r="AM101" s="8">
        <f t="shared" si="110"/>
        <v>500</v>
      </c>
      <c r="AN101" s="32" t="str">
        <f t="shared" si="135"/>
        <v>NA</v>
      </c>
      <c r="AO101" s="33" t="str" cm="1">
        <f t="array" ref="AO101">IFERROR(_xlfn.XLOOKUP($B$4&amp;$B$11&amp;AN101,$A$69:$A$91&amp;$B$69:$B$91&amp;$C$69:$C$91,$D$69:$D$91),"")</f>
        <v/>
      </c>
      <c r="AP101" s="32" t="str">
        <f t="shared" si="117"/>
        <v/>
      </c>
      <c r="AQ101" s="37" t="str">
        <f t="shared" si="136"/>
        <v/>
      </c>
      <c r="AR101" s="37">
        <f t="shared" si="137"/>
        <v>0</v>
      </c>
      <c r="AS101" s="32" t="str">
        <f t="shared" si="138"/>
        <v/>
      </c>
      <c r="AT101" s="32"/>
      <c r="AU101" s="8"/>
      <c r="AV101" s="8"/>
      <c r="AW101" s="20">
        <f t="shared" si="107"/>
        <v>95</v>
      </c>
      <c r="AX101" s="22">
        <f t="shared" si="103"/>
        <v>625</v>
      </c>
      <c r="AY101" s="8"/>
      <c r="AZ101" s="8"/>
      <c r="BA101" s="22">
        <f t="shared" si="108"/>
        <v>625</v>
      </c>
      <c r="BB101" s="32" t="str">
        <f t="shared" si="139"/>
        <v>NA</v>
      </c>
      <c r="BC101" s="33" t="str" cm="1">
        <f t="array" ref="BC101">IFERROR(_xlfn.XLOOKUP($B$4&amp;$B$11&amp;BB101,$A$69:$A$91&amp;$B$69:$B$91&amp;$C$69:$C$91,$D$69:$D$91),"")</f>
        <v/>
      </c>
      <c r="BD101" s="37" t="str">
        <f t="shared" si="170"/>
        <v/>
      </c>
      <c r="BE101" s="37">
        <f t="shared" si="140"/>
        <v>0</v>
      </c>
      <c r="BF101" s="37">
        <f t="shared" si="141"/>
        <v>0</v>
      </c>
      <c r="BG101" s="32" t="str">
        <f t="shared" si="142"/>
        <v/>
      </c>
      <c r="BK101" s="20">
        <f t="shared" si="118"/>
        <v>95</v>
      </c>
      <c r="BL101" s="22">
        <f t="shared" si="104"/>
        <v>625</v>
      </c>
      <c r="BO101" s="22">
        <f t="shared" si="111"/>
        <v>625</v>
      </c>
      <c r="BP101" s="32" t="str">
        <f t="shared" si="143"/>
        <v>NA</v>
      </c>
      <c r="BQ101" s="33" t="str" cm="1">
        <f t="array" ref="BQ101">IFERROR(_xlfn.XLOOKUP($B$4&amp;$B$11&amp;BP101,$A$69:$A$91&amp;$B$69:$B$91&amp;$C$69:$C$91,$D$69:$D$91),"")</f>
        <v/>
      </c>
      <c r="BR101" s="37" t="str">
        <f t="shared" si="171"/>
        <v/>
      </c>
      <c r="BS101" s="37">
        <f t="shared" si="144"/>
        <v>0</v>
      </c>
      <c r="BT101" s="37">
        <f t="shared" si="145"/>
        <v>0</v>
      </c>
      <c r="BU101" s="32" t="str">
        <f t="shared" si="146"/>
        <v/>
      </c>
      <c r="BV101" s="32"/>
      <c r="BY101" s="6">
        <f t="shared" si="124"/>
        <v>95</v>
      </c>
      <c r="BZ101" s="9">
        <f t="shared" si="147"/>
        <v>500</v>
      </c>
      <c r="CA101" s="6">
        <f t="shared" si="148"/>
        <v>0</v>
      </c>
      <c r="CC101" s="8">
        <f t="shared" si="112"/>
        <v>500</v>
      </c>
      <c r="CD101" s="42" t="str">
        <f t="shared" si="149"/>
        <v>NA</v>
      </c>
      <c r="CE101" s="43" t="str" cm="1">
        <f t="array" ref="CE101">IFERROR(_xlfn.XLOOKUP($B$4&amp;$B$11&amp;CD101,$A$69:$A$91&amp;$B$69:$B$91&amp;$C$69:$C$91,$D$69:$D$91),"")</f>
        <v/>
      </c>
      <c r="CF101" s="42" t="str">
        <f t="shared" si="119"/>
        <v/>
      </c>
      <c r="CG101" s="44" t="str">
        <f t="shared" si="150"/>
        <v/>
      </c>
      <c r="CH101" s="44">
        <f t="shared" si="151"/>
        <v>0</v>
      </c>
      <c r="CI101" s="42" t="str">
        <f t="shared" si="152"/>
        <v/>
      </c>
      <c r="CJ101" s="42"/>
      <c r="CM101" s="6">
        <f t="shared" si="125"/>
        <v>95</v>
      </c>
      <c r="CN101" s="9">
        <f t="shared" si="153"/>
        <v>500</v>
      </c>
      <c r="CQ101" s="8">
        <f t="shared" si="113"/>
        <v>500</v>
      </c>
      <c r="CR101" s="42" t="str">
        <f t="shared" si="154"/>
        <v>NA</v>
      </c>
      <c r="CS101" s="43" t="str" cm="1">
        <f t="array" ref="CS101">IFERROR(_xlfn.XLOOKUP($B$4&amp;$B$11&amp;CR101,$A$69:$A$91&amp;$B$69:$B$91&amp;$C$69:$C$91,$D$69:$D$91),"")</f>
        <v/>
      </c>
      <c r="CT101" s="42" t="str">
        <f t="shared" si="120"/>
        <v/>
      </c>
      <c r="CU101" s="44" t="str">
        <f t="shared" si="155"/>
        <v/>
      </c>
      <c r="CV101" s="44">
        <f t="shared" si="156"/>
        <v>0</v>
      </c>
      <c r="CW101" s="42" t="str">
        <f t="shared" si="157"/>
        <v/>
      </c>
      <c r="DA101" s="6">
        <f t="shared" si="126"/>
        <v>95</v>
      </c>
      <c r="DB101" s="4">
        <f t="shared" si="105"/>
        <v>625</v>
      </c>
      <c r="DC101" s="6">
        <f t="shared" si="158"/>
        <v>0</v>
      </c>
      <c r="DE101" s="24">
        <f t="shared" si="114"/>
        <v>625</v>
      </c>
      <c r="DF101" s="42" t="str">
        <f t="shared" si="159"/>
        <v>NA</v>
      </c>
      <c r="DG101" s="43" t="str" cm="1">
        <f t="array" ref="DG101">IFERROR(_xlfn.XLOOKUP($B$4&amp;$B$11&amp;DF101,$A$69:$A$91&amp;$B$69:$B$91&amp;$C$69:$C$91,$D$69:$D$91),"")</f>
        <v/>
      </c>
      <c r="DH101" s="44" t="str">
        <f t="shared" si="172"/>
        <v/>
      </c>
      <c r="DI101" s="44">
        <f t="shared" si="160"/>
        <v>0</v>
      </c>
      <c r="DJ101" s="44">
        <f t="shared" si="161"/>
        <v>0</v>
      </c>
      <c r="DK101" s="42" t="str">
        <f t="shared" si="162"/>
        <v/>
      </c>
      <c r="DL101" s="42"/>
      <c r="DO101" s="6">
        <f t="shared" si="127"/>
        <v>95</v>
      </c>
      <c r="DP101" s="3">
        <f t="shared" si="106"/>
        <v>625</v>
      </c>
      <c r="DS101" s="24">
        <f t="shared" si="121"/>
        <v>625</v>
      </c>
      <c r="DT101" s="42" t="str">
        <f t="shared" si="163"/>
        <v>NA</v>
      </c>
      <c r="DU101" s="43" t="str" cm="1">
        <f t="array" ref="DU101">IFERROR(_xlfn.XLOOKUP($B$4&amp;$B$11&amp;DT101,$A$69:$A$91&amp;$B$69:$B$91&amp;$C$69:$C$91,$D$69:$D$91),"")</f>
        <v/>
      </c>
      <c r="DV101" s="44" t="str">
        <f t="shared" si="173"/>
        <v/>
      </c>
      <c r="DW101" s="44">
        <f t="shared" si="164"/>
        <v>0</v>
      </c>
      <c r="DX101" s="44">
        <f t="shared" si="165"/>
        <v>0</v>
      </c>
      <c r="DY101" s="42" t="str">
        <f t="shared" si="166"/>
        <v/>
      </c>
      <c r="DZ101" s="42"/>
      <c r="EC101" s="6">
        <f t="shared" si="128"/>
        <v>95</v>
      </c>
      <c r="ED101" s="47">
        <f t="shared" si="176"/>
        <v>531.91489361702122</v>
      </c>
      <c r="EE101" s="6">
        <f t="shared" si="175"/>
        <v>0</v>
      </c>
      <c r="EG101" s="8">
        <f t="shared" si="115"/>
        <v>531.91489361702122</v>
      </c>
      <c r="EH101" s="45" t="s">
        <v>62</v>
      </c>
      <c r="EI101" s="110">
        <f t="shared" si="177"/>
        <v>0</v>
      </c>
      <c r="EJ101" s="109">
        <f t="shared" si="174"/>
        <v>0</v>
      </c>
      <c r="EK101" s="109">
        <f t="shared" si="167"/>
        <v>0</v>
      </c>
      <c r="EL101" s="44">
        <f t="shared" si="168"/>
        <v>0</v>
      </c>
      <c r="EM101" s="42" t="str">
        <f t="shared" si="169"/>
        <v/>
      </c>
    </row>
    <row r="102" spans="1:143" hidden="1" x14ac:dyDescent="0.25">
      <c r="A102" s="1" t="s">
        <v>11</v>
      </c>
      <c r="B102" s="17" t="s">
        <v>3</v>
      </c>
      <c r="C102" s="146" t="s">
        <v>33</v>
      </c>
      <c r="D102" s="155" t="e">
        <f>IRR(BA4:BA306)*12</f>
        <v>#DIV/0!</v>
      </c>
      <c r="E102" s="155" t="e">
        <f>IRR(BG:BG)*12</f>
        <v>#NUM!</v>
      </c>
      <c r="F102" s="153">
        <f>BH4</f>
        <v>1595.0000000000002</v>
      </c>
      <c r="G102" s="154">
        <f>B30+B31+B32</f>
        <v>1595.0000000000002</v>
      </c>
      <c r="H102" s="154">
        <f>B33</f>
        <v>495</v>
      </c>
      <c r="I102" s="153">
        <v>0</v>
      </c>
      <c r="J102" s="112">
        <v>0</v>
      </c>
      <c r="K102" s="47" t="e">
        <f t="shared" si="178"/>
        <v>#NUM!</v>
      </c>
      <c r="L102" s="4" t="e">
        <f t="shared" si="183"/>
        <v>#NUM!</v>
      </c>
      <c r="M102" s="47">
        <f t="shared" si="179"/>
        <v>0</v>
      </c>
      <c r="N102" s="112">
        <f t="shared" si="184"/>
        <v>0</v>
      </c>
      <c r="O102" s="47">
        <f t="shared" si="180"/>
        <v>0</v>
      </c>
      <c r="P102" s="112">
        <f t="shared" si="185"/>
        <v>0</v>
      </c>
      <c r="Q102" s="112">
        <f t="shared" si="181"/>
        <v>0</v>
      </c>
      <c r="R102" s="112" t="e">
        <f t="shared" si="182"/>
        <v>#NUM!</v>
      </c>
      <c r="S102" s="48" t="e">
        <f>ROUNDDOWN(NPER(B6/12,K96+200,-B5,0)/12,0)</f>
        <v>#NUM!</v>
      </c>
      <c r="T102" s="35" t="e">
        <f>ROUNDUP((ROUND(NPER(B6/12,K96+200,-B5,0)/12,2)-ROUNDDOWN(NPER(B6/12,K96+200,-B5,0)/12,0))*12,0)</f>
        <v>#NUM!</v>
      </c>
      <c r="U102" s="6">
        <f t="shared" si="122"/>
        <v>96</v>
      </c>
      <c r="V102" s="9">
        <f t="shared" si="129"/>
        <v>500</v>
      </c>
      <c r="Y102" s="8">
        <f t="shared" si="109"/>
        <v>500</v>
      </c>
      <c r="Z102" s="30" t="str">
        <f t="shared" si="130"/>
        <v>NA</v>
      </c>
      <c r="AA102" s="28" t="str" cm="1">
        <f t="array" ref="AA102">IFERROR(_xlfn.XLOOKUP($B$4&amp;$B$11&amp;Z102,$A$69:$A$91&amp;$B$69:$B$91&amp;$C$69:$C$91,$D$69:$D$91),"")</f>
        <v/>
      </c>
      <c r="AB102" s="30" t="str">
        <f t="shared" si="116"/>
        <v/>
      </c>
      <c r="AC102" s="29" t="str">
        <f t="shared" si="131"/>
        <v/>
      </c>
      <c r="AD102" s="29">
        <f t="shared" si="132"/>
        <v>0</v>
      </c>
      <c r="AE102" s="30" t="str">
        <f t="shared" si="133"/>
        <v/>
      </c>
      <c r="AI102" s="6">
        <f t="shared" si="123"/>
        <v>96</v>
      </c>
      <c r="AJ102" s="9">
        <f t="shared" si="134"/>
        <v>500</v>
      </c>
      <c r="AM102" s="8">
        <f t="shared" si="110"/>
        <v>500</v>
      </c>
      <c r="AN102" s="32" t="str">
        <f t="shared" si="135"/>
        <v>NA</v>
      </c>
      <c r="AO102" s="33" t="str" cm="1">
        <f t="array" ref="AO102">IFERROR(_xlfn.XLOOKUP($B$4&amp;$B$11&amp;AN102,$A$69:$A$91&amp;$B$69:$B$91&amp;$C$69:$C$91,$D$69:$D$91),"")</f>
        <v/>
      </c>
      <c r="AP102" s="32" t="str">
        <f t="shared" si="117"/>
        <v/>
      </c>
      <c r="AQ102" s="37" t="str">
        <f t="shared" si="136"/>
        <v/>
      </c>
      <c r="AR102" s="37">
        <f t="shared" si="137"/>
        <v>0</v>
      </c>
      <c r="AS102" s="32" t="str">
        <f t="shared" si="138"/>
        <v/>
      </c>
      <c r="AT102" s="32"/>
      <c r="AU102" s="8"/>
      <c r="AV102" s="8"/>
      <c r="AW102" s="20">
        <f t="shared" si="107"/>
        <v>96</v>
      </c>
      <c r="AX102" s="22">
        <f t="shared" si="103"/>
        <v>625</v>
      </c>
      <c r="AY102" s="8"/>
      <c r="AZ102" s="8"/>
      <c r="BA102" s="22">
        <f t="shared" si="108"/>
        <v>625</v>
      </c>
      <c r="BB102" s="32" t="str">
        <f t="shared" si="139"/>
        <v>NA</v>
      </c>
      <c r="BC102" s="33" t="str" cm="1">
        <f t="array" ref="BC102">IFERROR(_xlfn.XLOOKUP($B$4&amp;$B$11&amp;BB102,$A$69:$A$91&amp;$B$69:$B$91&amp;$C$69:$C$91,$D$69:$D$91),"")</f>
        <v/>
      </c>
      <c r="BD102" s="37" t="str">
        <f t="shared" si="170"/>
        <v/>
      </c>
      <c r="BE102" s="37">
        <f t="shared" si="140"/>
        <v>0</v>
      </c>
      <c r="BF102" s="37">
        <f t="shared" si="141"/>
        <v>0</v>
      </c>
      <c r="BG102" s="32" t="str">
        <f t="shared" si="142"/>
        <v/>
      </c>
      <c r="BK102" s="20">
        <f t="shared" si="118"/>
        <v>96</v>
      </c>
      <c r="BL102" s="22">
        <f t="shared" si="104"/>
        <v>625</v>
      </c>
      <c r="BO102" s="22">
        <f t="shared" si="111"/>
        <v>625</v>
      </c>
      <c r="BP102" s="32" t="str">
        <f t="shared" si="143"/>
        <v>NA</v>
      </c>
      <c r="BQ102" s="33" t="str" cm="1">
        <f t="array" ref="BQ102">IFERROR(_xlfn.XLOOKUP($B$4&amp;$B$11&amp;BP102,$A$69:$A$91&amp;$B$69:$B$91&amp;$C$69:$C$91,$D$69:$D$91),"")</f>
        <v/>
      </c>
      <c r="BR102" s="37" t="str">
        <f t="shared" si="171"/>
        <v/>
      </c>
      <c r="BS102" s="37">
        <f t="shared" si="144"/>
        <v>0</v>
      </c>
      <c r="BT102" s="37">
        <f t="shared" si="145"/>
        <v>0</v>
      </c>
      <c r="BU102" s="32" t="str">
        <f t="shared" si="146"/>
        <v/>
      </c>
      <c r="BV102" s="32"/>
      <c r="BY102" s="6">
        <f t="shared" si="124"/>
        <v>96</v>
      </c>
      <c r="BZ102" s="9">
        <f t="shared" si="147"/>
        <v>500</v>
      </c>
      <c r="CA102" s="6">
        <f t="shared" si="148"/>
        <v>395</v>
      </c>
      <c r="CC102" s="8">
        <f t="shared" si="112"/>
        <v>895</v>
      </c>
      <c r="CD102" s="42" t="str">
        <f t="shared" si="149"/>
        <v>NA</v>
      </c>
      <c r="CE102" s="43" t="str" cm="1">
        <f t="array" ref="CE102">IFERROR(_xlfn.XLOOKUP($B$4&amp;$B$11&amp;CD102,$A$69:$A$91&amp;$B$69:$B$91&amp;$C$69:$C$91,$D$69:$D$91),"")</f>
        <v/>
      </c>
      <c r="CF102" s="42" t="str">
        <f t="shared" si="119"/>
        <v/>
      </c>
      <c r="CG102" s="44" t="str">
        <f t="shared" si="150"/>
        <v/>
      </c>
      <c r="CH102" s="44">
        <f t="shared" si="151"/>
        <v>395</v>
      </c>
      <c r="CI102" s="42" t="str">
        <f t="shared" si="152"/>
        <v/>
      </c>
      <c r="CJ102" s="42"/>
      <c r="CM102" s="6">
        <f t="shared" si="125"/>
        <v>96</v>
      </c>
      <c r="CN102" s="9">
        <f t="shared" si="153"/>
        <v>500</v>
      </c>
      <c r="CQ102" s="8">
        <f t="shared" si="113"/>
        <v>500</v>
      </c>
      <c r="CR102" s="42" t="str">
        <f t="shared" si="154"/>
        <v>NA</v>
      </c>
      <c r="CS102" s="43" t="str" cm="1">
        <f t="array" ref="CS102">IFERROR(_xlfn.XLOOKUP($B$4&amp;$B$11&amp;CR102,$A$69:$A$91&amp;$B$69:$B$91&amp;$C$69:$C$91,$D$69:$D$91),"")</f>
        <v/>
      </c>
      <c r="CT102" s="42" t="str">
        <f t="shared" si="120"/>
        <v/>
      </c>
      <c r="CU102" s="44" t="str">
        <f t="shared" si="155"/>
        <v/>
      </c>
      <c r="CV102" s="44">
        <f t="shared" si="156"/>
        <v>0</v>
      </c>
      <c r="CW102" s="42" t="str">
        <f t="shared" si="157"/>
        <v/>
      </c>
      <c r="DA102" s="6">
        <f t="shared" si="126"/>
        <v>96</v>
      </c>
      <c r="DB102" s="4">
        <f t="shared" si="105"/>
        <v>625</v>
      </c>
      <c r="DC102" s="6">
        <f t="shared" si="158"/>
        <v>395</v>
      </c>
      <c r="DE102" s="24">
        <f t="shared" si="114"/>
        <v>1020</v>
      </c>
      <c r="DF102" s="42" t="str">
        <f t="shared" si="159"/>
        <v>NA</v>
      </c>
      <c r="DG102" s="43" t="str" cm="1">
        <f t="array" ref="DG102">IFERROR(_xlfn.XLOOKUP($B$4&amp;$B$11&amp;DF102,$A$69:$A$91&amp;$B$69:$B$91&amp;$C$69:$C$91,$D$69:$D$91),"")</f>
        <v/>
      </c>
      <c r="DH102" s="44" t="str">
        <f t="shared" si="172"/>
        <v/>
      </c>
      <c r="DI102" s="44">
        <f t="shared" si="160"/>
        <v>0</v>
      </c>
      <c r="DJ102" s="44">
        <f t="shared" si="161"/>
        <v>395</v>
      </c>
      <c r="DK102" s="42" t="str">
        <f t="shared" si="162"/>
        <v/>
      </c>
      <c r="DL102" s="42"/>
      <c r="DO102" s="6">
        <f t="shared" si="127"/>
        <v>96</v>
      </c>
      <c r="DP102" s="3">
        <f t="shared" si="106"/>
        <v>625</v>
      </c>
      <c r="DS102" s="24">
        <f t="shared" si="121"/>
        <v>625</v>
      </c>
      <c r="DT102" s="42" t="str">
        <f t="shared" si="163"/>
        <v>NA</v>
      </c>
      <c r="DU102" s="43" t="str" cm="1">
        <f t="array" ref="DU102">IFERROR(_xlfn.XLOOKUP($B$4&amp;$B$11&amp;DT102,$A$69:$A$91&amp;$B$69:$B$91&amp;$C$69:$C$91,$D$69:$D$91),"")</f>
        <v/>
      </c>
      <c r="DV102" s="44" t="str">
        <f t="shared" si="173"/>
        <v/>
      </c>
      <c r="DW102" s="44">
        <f t="shared" si="164"/>
        <v>0</v>
      </c>
      <c r="DX102" s="44">
        <f t="shared" si="165"/>
        <v>0</v>
      </c>
      <c r="DY102" s="42" t="str">
        <f t="shared" si="166"/>
        <v/>
      </c>
      <c r="DZ102" s="42"/>
      <c r="EC102" s="6">
        <f t="shared" si="128"/>
        <v>96</v>
      </c>
      <c r="ED102" s="47">
        <f t="shared" si="176"/>
        <v>531.91489361702122</v>
      </c>
      <c r="EE102" s="6">
        <f t="shared" si="175"/>
        <v>395</v>
      </c>
      <c r="EG102" s="8">
        <f t="shared" si="115"/>
        <v>926.91489361702122</v>
      </c>
      <c r="EH102" s="45" t="s">
        <v>62</v>
      </c>
      <c r="EI102" s="110">
        <f t="shared" si="177"/>
        <v>0</v>
      </c>
      <c r="EJ102" s="109">
        <f t="shared" si="174"/>
        <v>0</v>
      </c>
      <c r="EK102" s="109">
        <f t="shared" si="167"/>
        <v>0</v>
      </c>
      <c r="EL102" s="44">
        <f t="shared" si="168"/>
        <v>395</v>
      </c>
      <c r="EM102" s="42" t="str">
        <f t="shared" si="169"/>
        <v/>
      </c>
    </row>
    <row r="103" spans="1:143" hidden="1" x14ac:dyDescent="0.25">
      <c r="A103" s="1" t="s">
        <v>11</v>
      </c>
      <c r="B103" s="1" t="s">
        <v>4</v>
      </c>
      <c r="C103" s="146" t="s">
        <v>33</v>
      </c>
      <c r="D103" s="155" t="e">
        <f>IRR(BO4:BO306)*12</f>
        <v>#DIV/0!</v>
      </c>
      <c r="E103" s="155" t="e">
        <f>IRR(BU:BU)*12</f>
        <v>#NUM!</v>
      </c>
      <c r="F103" s="153">
        <f>BV4</f>
        <v>2000</v>
      </c>
      <c r="G103" s="154">
        <f>C30+C31+C32</f>
        <v>2000</v>
      </c>
      <c r="H103" s="154">
        <f>C40</f>
        <v>495</v>
      </c>
      <c r="I103" s="153">
        <v>0</v>
      </c>
      <c r="J103" s="112">
        <v>0</v>
      </c>
      <c r="K103" s="47" t="e">
        <f t="shared" si="178"/>
        <v>#NUM!</v>
      </c>
      <c r="L103" s="4" t="e">
        <f t="shared" si="183"/>
        <v>#NUM!</v>
      </c>
      <c r="M103" s="47">
        <f t="shared" si="179"/>
        <v>0</v>
      </c>
      <c r="N103" s="112">
        <f t="shared" si="184"/>
        <v>0</v>
      </c>
      <c r="O103" s="47">
        <f t="shared" si="180"/>
        <v>0</v>
      </c>
      <c r="P103" s="112">
        <f t="shared" si="185"/>
        <v>0</v>
      </c>
      <c r="Q103" s="112">
        <f t="shared" si="181"/>
        <v>0</v>
      </c>
      <c r="R103" s="112" t="e">
        <f t="shared" si="182"/>
        <v>#NUM!</v>
      </c>
      <c r="S103" s="48" t="e">
        <f>ROUNDDOWN(NPER(B6/12,K96+200,-B5,0)/12,0)</f>
        <v>#NUM!</v>
      </c>
      <c r="T103" s="35" t="e">
        <f>ROUNDUP((ROUND(NPER(B6/12,K96+200,-B5,0)/12,2)-ROUNDDOWN(NPER(B6/12,K96+200,-B5,0)/12,0))*12,0)</f>
        <v>#NUM!</v>
      </c>
      <c r="U103" s="6">
        <f t="shared" si="122"/>
        <v>97</v>
      </c>
      <c r="V103" s="9">
        <f t="shared" si="129"/>
        <v>500</v>
      </c>
      <c r="Y103" s="8">
        <f t="shared" si="109"/>
        <v>500</v>
      </c>
      <c r="Z103" s="30" t="str">
        <f t="shared" si="130"/>
        <v>NA</v>
      </c>
      <c r="AA103" s="28" t="str" cm="1">
        <f t="array" ref="AA103">IFERROR(_xlfn.XLOOKUP($B$4&amp;$B$11&amp;Z103,$A$69:$A$91&amp;$B$69:$B$91&amp;$C$69:$C$91,$D$69:$D$91),"")</f>
        <v/>
      </c>
      <c r="AB103" s="30" t="str">
        <f t="shared" si="116"/>
        <v/>
      </c>
      <c r="AC103" s="29" t="str">
        <f t="shared" si="131"/>
        <v/>
      </c>
      <c r="AD103" s="29">
        <f t="shared" si="132"/>
        <v>0</v>
      </c>
      <c r="AE103" s="30" t="str">
        <f t="shared" si="133"/>
        <v/>
      </c>
      <c r="AI103" s="6">
        <f t="shared" si="123"/>
        <v>97</v>
      </c>
      <c r="AJ103" s="9">
        <f t="shared" si="134"/>
        <v>500</v>
      </c>
      <c r="AM103" s="8">
        <f t="shared" si="110"/>
        <v>500</v>
      </c>
      <c r="AN103" s="32" t="str">
        <f t="shared" si="135"/>
        <v>NA</v>
      </c>
      <c r="AO103" s="33" t="str" cm="1">
        <f t="array" ref="AO103">IFERROR(_xlfn.XLOOKUP($B$4&amp;$B$11&amp;AN103,$A$69:$A$91&amp;$B$69:$B$91&amp;$C$69:$C$91,$D$69:$D$91),"")</f>
        <v/>
      </c>
      <c r="AP103" s="32" t="str">
        <f t="shared" si="117"/>
        <v/>
      </c>
      <c r="AQ103" s="37" t="str">
        <f t="shared" si="136"/>
        <v/>
      </c>
      <c r="AR103" s="37">
        <f t="shared" si="137"/>
        <v>0</v>
      </c>
      <c r="AS103" s="32" t="str">
        <f t="shared" si="138"/>
        <v/>
      </c>
      <c r="AT103" s="32"/>
      <c r="AU103" s="8"/>
      <c r="AV103" s="8"/>
      <c r="AW103" s="20">
        <f t="shared" si="107"/>
        <v>97</v>
      </c>
      <c r="AX103" s="22">
        <f t="shared" si="103"/>
        <v>625</v>
      </c>
      <c r="AY103" s="8"/>
      <c r="AZ103" s="8"/>
      <c r="BA103" s="22">
        <f t="shared" si="108"/>
        <v>625</v>
      </c>
      <c r="BB103" s="32" t="str">
        <f t="shared" si="139"/>
        <v>NA</v>
      </c>
      <c r="BC103" s="33" t="str" cm="1">
        <f t="array" ref="BC103">IFERROR(_xlfn.XLOOKUP($B$4&amp;$B$11&amp;BB103,$A$69:$A$91&amp;$B$69:$B$91&amp;$C$69:$C$91,$D$69:$D$91),"")</f>
        <v/>
      </c>
      <c r="BD103" s="37" t="str">
        <f t="shared" si="170"/>
        <v/>
      </c>
      <c r="BE103" s="37">
        <f t="shared" si="140"/>
        <v>0</v>
      </c>
      <c r="BF103" s="37">
        <f t="shared" si="141"/>
        <v>0</v>
      </c>
      <c r="BG103" s="32" t="str">
        <f t="shared" si="142"/>
        <v/>
      </c>
      <c r="BK103" s="20">
        <f t="shared" si="118"/>
        <v>97</v>
      </c>
      <c r="BL103" s="22">
        <f t="shared" si="104"/>
        <v>625</v>
      </c>
      <c r="BO103" s="22">
        <f t="shared" si="111"/>
        <v>625</v>
      </c>
      <c r="BP103" s="32" t="str">
        <f t="shared" si="143"/>
        <v>NA</v>
      </c>
      <c r="BQ103" s="33" t="str" cm="1">
        <f t="array" ref="BQ103">IFERROR(_xlfn.XLOOKUP($B$4&amp;$B$11&amp;BP103,$A$69:$A$91&amp;$B$69:$B$91&amp;$C$69:$C$91,$D$69:$D$91),"")</f>
        <v/>
      </c>
      <c r="BR103" s="37" t="str">
        <f t="shared" si="171"/>
        <v/>
      </c>
      <c r="BS103" s="37">
        <f t="shared" si="144"/>
        <v>0</v>
      </c>
      <c r="BT103" s="37">
        <f t="shared" si="145"/>
        <v>0</v>
      </c>
      <c r="BU103" s="32" t="str">
        <f t="shared" si="146"/>
        <v/>
      </c>
      <c r="BV103" s="32"/>
      <c r="BY103" s="6">
        <f t="shared" si="124"/>
        <v>97</v>
      </c>
      <c r="BZ103" s="9">
        <f t="shared" si="147"/>
        <v>500</v>
      </c>
      <c r="CA103" s="6">
        <f t="shared" si="148"/>
        <v>0</v>
      </c>
      <c r="CC103" s="8">
        <f t="shared" si="112"/>
        <v>500</v>
      </c>
      <c r="CD103" s="42" t="str">
        <f t="shared" si="149"/>
        <v>NA</v>
      </c>
      <c r="CE103" s="43" t="str" cm="1">
        <f t="array" ref="CE103">IFERROR(_xlfn.XLOOKUP($B$4&amp;$B$11&amp;CD103,$A$69:$A$91&amp;$B$69:$B$91&amp;$C$69:$C$91,$D$69:$D$91),"")</f>
        <v/>
      </c>
      <c r="CF103" s="42" t="str">
        <f t="shared" si="119"/>
        <v/>
      </c>
      <c r="CG103" s="44" t="str">
        <f t="shared" si="150"/>
        <v/>
      </c>
      <c r="CH103" s="44">
        <f t="shared" si="151"/>
        <v>0</v>
      </c>
      <c r="CI103" s="42" t="str">
        <f t="shared" si="152"/>
        <v/>
      </c>
      <c r="CJ103" s="42"/>
      <c r="CM103" s="6">
        <f t="shared" si="125"/>
        <v>97</v>
      </c>
      <c r="CN103" s="9">
        <f t="shared" si="153"/>
        <v>500</v>
      </c>
      <c r="CQ103" s="8">
        <f t="shared" si="113"/>
        <v>500</v>
      </c>
      <c r="CR103" s="42" t="str">
        <f t="shared" si="154"/>
        <v>NA</v>
      </c>
      <c r="CS103" s="43" t="str" cm="1">
        <f t="array" ref="CS103">IFERROR(_xlfn.XLOOKUP($B$4&amp;$B$11&amp;CR103,$A$69:$A$91&amp;$B$69:$B$91&amp;$C$69:$C$91,$D$69:$D$91),"")</f>
        <v/>
      </c>
      <c r="CT103" s="42" t="str">
        <f t="shared" si="120"/>
        <v/>
      </c>
      <c r="CU103" s="44" t="str">
        <f t="shared" si="155"/>
        <v/>
      </c>
      <c r="CV103" s="44">
        <f t="shared" si="156"/>
        <v>0</v>
      </c>
      <c r="CW103" s="42" t="str">
        <f t="shared" si="157"/>
        <v/>
      </c>
      <c r="DA103" s="6">
        <f t="shared" si="126"/>
        <v>97</v>
      </c>
      <c r="DB103" s="4">
        <f t="shared" si="105"/>
        <v>625</v>
      </c>
      <c r="DC103" s="6">
        <f t="shared" si="158"/>
        <v>0</v>
      </c>
      <c r="DE103" s="24">
        <f t="shared" si="114"/>
        <v>625</v>
      </c>
      <c r="DF103" s="42" t="str">
        <f t="shared" si="159"/>
        <v>NA</v>
      </c>
      <c r="DG103" s="43" t="str" cm="1">
        <f t="array" ref="DG103">IFERROR(_xlfn.XLOOKUP($B$4&amp;$B$11&amp;DF103,$A$69:$A$91&amp;$B$69:$B$91&amp;$C$69:$C$91,$D$69:$D$91),"")</f>
        <v/>
      </c>
      <c r="DH103" s="44" t="str">
        <f t="shared" si="172"/>
        <v/>
      </c>
      <c r="DI103" s="44">
        <f t="shared" si="160"/>
        <v>0</v>
      </c>
      <c r="DJ103" s="44">
        <f t="shared" si="161"/>
        <v>0</v>
      </c>
      <c r="DK103" s="42" t="str">
        <f t="shared" si="162"/>
        <v/>
      </c>
      <c r="DL103" s="42"/>
      <c r="DO103" s="6">
        <f t="shared" si="127"/>
        <v>97</v>
      </c>
      <c r="DP103" s="3">
        <f t="shared" si="106"/>
        <v>625</v>
      </c>
      <c r="DS103" s="24">
        <f t="shared" si="121"/>
        <v>625</v>
      </c>
      <c r="DT103" s="42" t="str">
        <f t="shared" si="163"/>
        <v>NA</v>
      </c>
      <c r="DU103" s="43" t="str" cm="1">
        <f t="array" ref="DU103">IFERROR(_xlfn.XLOOKUP($B$4&amp;$B$11&amp;DT103,$A$69:$A$91&amp;$B$69:$B$91&amp;$C$69:$C$91,$D$69:$D$91),"")</f>
        <v/>
      </c>
      <c r="DV103" s="44" t="str">
        <f t="shared" si="173"/>
        <v/>
      </c>
      <c r="DW103" s="44">
        <f t="shared" si="164"/>
        <v>0</v>
      </c>
      <c r="DX103" s="44">
        <f t="shared" si="165"/>
        <v>0</v>
      </c>
      <c r="DY103" s="42" t="str">
        <f t="shared" si="166"/>
        <v/>
      </c>
      <c r="DZ103" s="42"/>
      <c r="EC103" s="6">
        <f t="shared" si="128"/>
        <v>97</v>
      </c>
      <c r="ED103" s="47">
        <f t="shared" si="176"/>
        <v>531.91489361702122</v>
      </c>
      <c r="EE103" s="6">
        <f t="shared" si="175"/>
        <v>0</v>
      </c>
      <c r="EG103" s="8">
        <f t="shared" si="115"/>
        <v>531.91489361702122</v>
      </c>
      <c r="EH103" s="45" t="s">
        <v>62</v>
      </c>
      <c r="EI103" s="110">
        <f t="shared" si="177"/>
        <v>0</v>
      </c>
      <c r="EJ103" s="109">
        <f t="shared" si="174"/>
        <v>0</v>
      </c>
      <c r="EK103" s="109">
        <f t="shared" si="167"/>
        <v>0</v>
      </c>
      <c r="EL103" s="44">
        <f t="shared" si="168"/>
        <v>0</v>
      </c>
      <c r="EM103" s="42" t="str">
        <f t="shared" si="169"/>
        <v/>
      </c>
    </row>
    <row r="104" spans="1:143" hidden="1" x14ac:dyDescent="0.25">
      <c r="A104" s="17" t="s">
        <v>10</v>
      </c>
      <c r="B104" s="1" t="s">
        <v>34</v>
      </c>
      <c r="C104" s="156" t="s">
        <v>33</v>
      </c>
      <c r="D104" s="155">
        <f>IRR(EG4:EG306)*12</f>
        <v>5.9769559719615728E-3</v>
      </c>
      <c r="E104" s="155" t="e">
        <f>IRR(EM:EM)*12</f>
        <v>#NUM!</v>
      </c>
      <c r="F104" s="153">
        <f>EN4</f>
        <v>13955</v>
      </c>
      <c r="G104" s="154">
        <f>D37+D38+D39</f>
        <v>2500</v>
      </c>
      <c r="H104" s="154">
        <f>D40</f>
        <v>495</v>
      </c>
      <c r="I104" s="153">
        <v>0</v>
      </c>
      <c r="J104" s="112">
        <f>B41</f>
        <v>395</v>
      </c>
      <c r="K104" s="47" t="e">
        <f t="shared" si="178"/>
        <v>#NUM!</v>
      </c>
      <c r="L104" s="4" t="e">
        <f t="shared" si="183"/>
        <v>#NUM!</v>
      </c>
      <c r="M104" s="47">
        <f t="shared" si="179"/>
        <v>32.916666666666664</v>
      </c>
      <c r="N104" s="112">
        <f t="shared" si="184"/>
        <v>395</v>
      </c>
      <c r="O104" s="47">
        <f t="shared" si="180"/>
        <v>32.916666666666664</v>
      </c>
      <c r="P104" s="112">
        <f t="shared" si="185"/>
        <v>395</v>
      </c>
      <c r="Q104" s="112">
        <f t="shared" si="181"/>
        <v>0</v>
      </c>
      <c r="R104" s="112" t="e">
        <f t="shared" si="182"/>
        <v>#NUM!</v>
      </c>
      <c r="S104" s="48" t="e">
        <f>ROUNDDOWN(NPER(B6/12,K96+200,-B5,0)/12,0)</f>
        <v>#NUM!</v>
      </c>
      <c r="T104" s="35" t="e">
        <f>ROUNDUP((ROUND(NPER(B6/12,K96+200,-B5,0)/12,2)-ROUNDDOWN(NPER(B6/12,K96+200,-B5,0)/12,0))*12,0)</f>
        <v>#NUM!</v>
      </c>
      <c r="U104" s="6">
        <f t="shared" si="122"/>
        <v>98</v>
      </c>
      <c r="V104" s="9">
        <f t="shared" si="129"/>
        <v>500</v>
      </c>
      <c r="Y104" s="8">
        <f t="shared" si="109"/>
        <v>500</v>
      </c>
      <c r="Z104" s="30" t="str">
        <f t="shared" si="130"/>
        <v>NA</v>
      </c>
      <c r="AA104" s="28" t="str" cm="1">
        <f t="array" ref="AA104">IFERROR(_xlfn.XLOOKUP($B$4&amp;$B$11&amp;Z104,$A$69:$A$91&amp;$B$69:$B$91&amp;$C$69:$C$91,$D$69:$D$91),"")</f>
        <v/>
      </c>
      <c r="AB104" s="30" t="str">
        <f t="shared" si="116"/>
        <v/>
      </c>
      <c r="AC104" s="29" t="str">
        <f t="shared" si="131"/>
        <v/>
      </c>
      <c r="AD104" s="29">
        <f t="shared" si="132"/>
        <v>0</v>
      </c>
      <c r="AE104" s="30" t="str">
        <f t="shared" si="133"/>
        <v/>
      </c>
      <c r="AI104" s="6">
        <f t="shared" si="123"/>
        <v>98</v>
      </c>
      <c r="AJ104" s="9">
        <f t="shared" si="134"/>
        <v>500</v>
      </c>
      <c r="AM104" s="8">
        <f t="shared" si="110"/>
        <v>500</v>
      </c>
      <c r="AN104" s="32" t="str">
        <f t="shared" si="135"/>
        <v>NA</v>
      </c>
      <c r="AO104" s="33" t="str" cm="1">
        <f t="array" ref="AO104">IFERROR(_xlfn.XLOOKUP($B$4&amp;$B$11&amp;AN104,$A$69:$A$91&amp;$B$69:$B$91&amp;$C$69:$C$91,$D$69:$D$91),"")</f>
        <v/>
      </c>
      <c r="AP104" s="32" t="str">
        <f t="shared" si="117"/>
        <v/>
      </c>
      <c r="AQ104" s="37" t="str">
        <f t="shared" si="136"/>
        <v/>
      </c>
      <c r="AR104" s="37">
        <f t="shared" si="137"/>
        <v>0</v>
      </c>
      <c r="AS104" s="32" t="str">
        <f t="shared" si="138"/>
        <v/>
      </c>
      <c r="AT104" s="32"/>
      <c r="AU104" s="8"/>
      <c r="AV104" s="8"/>
      <c r="AW104" s="20">
        <f t="shared" si="107"/>
        <v>98</v>
      </c>
      <c r="AX104" s="22">
        <f t="shared" si="103"/>
        <v>625</v>
      </c>
      <c r="AY104" s="8"/>
      <c r="AZ104" s="8"/>
      <c r="BA104" s="22">
        <f t="shared" si="108"/>
        <v>625</v>
      </c>
      <c r="BB104" s="32" t="str">
        <f t="shared" si="139"/>
        <v>NA</v>
      </c>
      <c r="BC104" s="33" t="str" cm="1">
        <f t="array" ref="BC104">IFERROR(_xlfn.XLOOKUP($B$4&amp;$B$11&amp;BB104,$A$69:$A$91&amp;$B$69:$B$91&amp;$C$69:$C$91,$D$69:$D$91),"")</f>
        <v/>
      </c>
      <c r="BD104" s="37" t="str">
        <f t="shared" si="170"/>
        <v/>
      </c>
      <c r="BE104" s="37">
        <f t="shared" si="140"/>
        <v>0</v>
      </c>
      <c r="BF104" s="37">
        <f t="shared" si="141"/>
        <v>0</v>
      </c>
      <c r="BG104" s="32" t="str">
        <f t="shared" si="142"/>
        <v/>
      </c>
      <c r="BK104" s="20">
        <f t="shared" si="118"/>
        <v>98</v>
      </c>
      <c r="BL104" s="22">
        <f t="shared" si="104"/>
        <v>625</v>
      </c>
      <c r="BO104" s="22">
        <f t="shared" si="111"/>
        <v>625</v>
      </c>
      <c r="BP104" s="32" t="str">
        <f t="shared" si="143"/>
        <v>NA</v>
      </c>
      <c r="BQ104" s="33" t="str" cm="1">
        <f t="array" ref="BQ104">IFERROR(_xlfn.XLOOKUP($B$4&amp;$B$11&amp;BP104,$A$69:$A$91&amp;$B$69:$B$91&amp;$C$69:$C$91,$D$69:$D$91),"")</f>
        <v/>
      </c>
      <c r="BR104" s="37" t="str">
        <f t="shared" si="171"/>
        <v/>
      </c>
      <c r="BS104" s="37">
        <f t="shared" si="144"/>
        <v>0</v>
      </c>
      <c r="BT104" s="37">
        <f t="shared" si="145"/>
        <v>0</v>
      </c>
      <c r="BU104" s="32" t="str">
        <f t="shared" si="146"/>
        <v/>
      </c>
      <c r="BV104" s="32"/>
      <c r="BY104" s="6">
        <f t="shared" si="124"/>
        <v>98</v>
      </c>
      <c r="BZ104" s="9">
        <f t="shared" si="147"/>
        <v>500</v>
      </c>
      <c r="CA104" s="6">
        <f t="shared" si="148"/>
        <v>0</v>
      </c>
      <c r="CC104" s="8">
        <f t="shared" si="112"/>
        <v>500</v>
      </c>
      <c r="CD104" s="42" t="str">
        <f t="shared" si="149"/>
        <v>NA</v>
      </c>
      <c r="CE104" s="43" t="str" cm="1">
        <f t="array" ref="CE104">IFERROR(_xlfn.XLOOKUP($B$4&amp;$B$11&amp;CD104,$A$69:$A$91&amp;$B$69:$B$91&amp;$C$69:$C$91,$D$69:$D$91),"")</f>
        <v/>
      </c>
      <c r="CF104" s="42" t="str">
        <f t="shared" si="119"/>
        <v/>
      </c>
      <c r="CG104" s="44" t="str">
        <f t="shared" si="150"/>
        <v/>
      </c>
      <c r="CH104" s="44">
        <f t="shared" si="151"/>
        <v>0</v>
      </c>
      <c r="CI104" s="42" t="str">
        <f t="shared" si="152"/>
        <v/>
      </c>
      <c r="CJ104" s="42"/>
      <c r="CM104" s="6">
        <f t="shared" si="125"/>
        <v>98</v>
      </c>
      <c r="CN104" s="9">
        <f t="shared" si="153"/>
        <v>500</v>
      </c>
      <c r="CQ104" s="8">
        <f t="shared" si="113"/>
        <v>500</v>
      </c>
      <c r="CR104" s="42" t="str">
        <f t="shared" si="154"/>
        <v>NA</v>
      </c>
      <c r="CS104" s="43" t="str" cm="1">
        <f t="array" ref="CS104">IFERROR(_xlfn.XLOOKUP($B$4&amp;$B$11&amp;CR104,$A$69:$A$91&amp;$B$69:$B$91&amp;$C$69:$C$91,$D$69:$D$91),"")</f>
        <v/>
      </c>
      <c r="CT104" s="42" t="str">
        <f t="shared" si="120"/>
        <v/>
      </c>
      <c r="CU104" s="44" t="str">
        <f t="shared" si="155"/>
        <v/>
      </c>
      <c r="CV104" s="44">
        <f t="shared" si="156"/>
        <v>0</v>
      </c>
      <c r="CW104" s="42" t="str">
        <f t="shared" si="157"/>
        <v/>
      </c>
      <c r="DA104" s="6">
        <f t="shared" si="126"/>
        <v>98</v>
      </c>
      <c r="DB104" s="4">
        <f t="shared" si="105"/>
        <v>625</v>
      </c>
      <c r="DC104" s="6">
        <f t="shared" si="158"/>
        <v>0</v>
      </c>
      <c r="DE104" s="24">
        <f t="shared" si="114"/>
        <v>625</v>
      </c>
      <c r="DF104" s="42" t="str">
        <f t="shared" si="159"/>
        <v>NA</v>
      </c>
      <c r="DG104" s="43" t="str" cm="1">
        <f t="array" ref="DG104">IFERROR(_xlfn.XLOOKUP($B$4&amp;$B$11&amp;DF104,$A$69:$A$91&amp;$B$69:$B$91&amp;$C$69:$C$91,$D$69:$D$91),"")</f>
        <v/>
      </c>
      <c r="DH104" s="44" t="str">
        <f t="shared" si="172"/>
        <v/>
      </c>
      <c r="DI104" s="44">
        <f t="shared" si="160"/>
        <v>0</v>
      </c>
      <c r="DJ104" s="44">
        <f t="shared" si="161"/>
        <v>0</v>
      </c>
      <c r="DK104" s="42" t="str">
        <f t="shared" si="162"/>
        <v/>
      </c>
      <c r="DL104" s="42"/>
      <c r="DO104" s="6">
        <f t="shared" si="127"/>
        <v>98</v>
      </c>
      <c r="DP104" s="3">
        <f t="shared" si="106"/>
        <v>625</v>
      </c>
      <c r="DS104" s="24">
        <f t="shared" si="121"/>
        <v>625</v>
      </c>
      <c r="DT104" s="42" t="str">
        <f t="shared" si="163"/>
        <v>NA</v>
      </c>
      <c r="DU104" s="43" t="str" cm="1">
        <f t="array" ref="DU104">IFERROR(_xlfn.XLOOKUP($B$4&amp;$B$11&amp;DT104,$A$69:$A$91&amp;$B$69:$B$91&amp;$C$69:$C$91,$D$69:$D$91),"")</f>
        <v/>
      </c>
      <c r="DV104" s="44" t="str">
        <f t="shared" si="173"/>
        <v/>
      </c>
      <c r="DW104" s="44">
        <f t="shared" si="164"/>
        <v>0</v>
      </c>
      <c r="DX104" s="44">
        <f t="shared" si="165"/>
        <v>0</v>
      </c>
      <c r="DY104" s="42" t="str">
        <f t="shared" si="166"/>
        <v/>
      </c>
      <c r="DZ104" s="42"/>
      <c r="EC104" s="6">
        <f t="shared" si="128"/>
        <v>98</v>
      </c>
      <c r="ED104" s="47">
        <f t="shared" si="176"/>
        <v>531.91489361702122</v>
      </c>
      <c r="EE104" s="6">
        <f t="shared" si="175"/>
        <v>0</v>
      </c>
      <c r="EG104" s="8">
        <f t="shared" si="115"/>
        <v>531.91489361702122</v>
      </c>
      <c r="EH104" s="45" t="s">
        <v>62</v>
      </c>
      <c r="EI104" s="110">
        <f t="shared" si="177"/>
        <v>0</v>
      </c>
      <c r="EJ104" s="109">
        <f t="shared" si="174"/>
        <v>0</v>
      </c>
      <c r="EK104" s="109">
        <f t="shared" si="167"/>
        <v>0</v>
      </c>
      <c r="EL104" s="44">
        <f t="shared" si="168"/>
        <v>0</v>
      </c>
      <c r="EM104" s="42" t="str">
        <f t="shared" si="169"/>
        <v/>
      </c>
    </row>
    <row r="105" spans="1:143" hidden="1" x14ac:dyDescent="0.25">
      <c r="U105" s="6">
        <f t="shared" si="122"/>
        <v>99</v>
      </c>
      <c r="V105" s="9">
        <f t="shared" si="129"/>
        <v>500</v>
      </c>
      <c r="Y105" s="8">
        <f t="shared" si="109"/>
        <v>500</v>
      </c>
      <c r="Z105" s="30" t="str">
        <f t="shared" si="130"/>
        <v>NA</v>
      </c>
      <c r="AA105" s="28" t="str" cm="1">
        <f t="array" ref="AA105">IFERROR(_xlfn.XLOOKUP($B$4&amp;$B$11&amp;Z105,$A$69:$A$91&amp;$B$69:$B$91&amp;$C$69:$C$91,$D$69:$D$91),"")</f>
        <v/>
      </c>
      <c r="AB105" s="30" t="str">
        <f t="shared" si="116"/>
        <v/>
      </c>
      <c r="AC105" s="29" t="str">
        <f t="shared" si="131"/>
        <v/>
      </c>
      <c r="AD105" s="29">
        <f t="shared" si="132"/>
        <v>0</v>
      </c>
      <c r="AE105" s="30" t="str">
        <f t="shared" si="133"/>
        <v/>
      </c>
      <c r="AI105" s="6">
        <f t="shared" si="123"/>
        <v>99</v>
      </c>
      <c r="AJ105" s="9">
        <f t="shared" si="134"/>
        <v>500</v>
      </c>
      <c r="AM105" s="8">
        <f t="shared" si="110"/>
        <v>500</v>
      </c>
      <c r="AN105" s="32" t="str">
        <f t="shared" si="135"/>
        <v>NA</v>
      </c>
      <c r="AO105" s="33" t="str" cm="1">
        <f t="array" ref="AO105">IFERROR(_xlfn.XLOOKUP($B$4&amp;$B$11&amp;AN105,$A$69:$A$91&amp;$B$69:$B$91&amp;$C$69:$C$91,$D$69:$D$91),"")</f>
        <v/>
      </c>
      <c r="AP105" s="32" t="str">
        <f t="shared" si="117"/>
        <v/>
      </c>
      <c r="AQ105" s="37" t="str">
        <f t="shared" si="136"/>
        <v/>
      </c>
      <c r="AR105" s="37">
        <f t="shared" si="137"/>
        <v>0</v>
      </c>
      <c r="AS105" s="32" t="str">
        <f t="shared" si="138"/>
        <v/>
      </c>
      <c r="AT105" s="32"/>
      <c r="AU105" s="8"/>
      <c r="AV105" s="8"/>
      <c r="AW105" s="20">
        <f t="shared" si="107"/>
        <v>99</v>
      </c>
      <c r="AX105" s="22">
        <f t="shared" si="103"/>
        <v>625</v>
      </c>
      <c r="AY105" s="8"/>
      <c r="AZ105" s="8"/>
      <c r="BA105" s="22">
        <f t="shared" si="108"/>
        <v>625</v>
      </c>
      <c r="BB105" s="32" t="str">
        <f t="shared" si="139"/>
        <v>NA</v>
      </c>
      <c r="BC105" s="33" t="str" cm="1">
        <f t="array" ref="BC105">IFERROR(_xlfn.XLOOKUP($B$4&amp;$B$11&amp;BB105,$A$69:$A$91&amp;$B$69:$B$91&amp;$C$69:$C$91,$D$69:$D$91),"")</f>
        <v/>
      </c>
      <c r="BD105" s="37" t="str">
        <f t="shared" si="170"/>
        <v/>
      </c>
      <c r="BE105" s="37">
        <f t="shared" si="140"/>
        <v>0</v>
      </c>
      <c r="BF105" s="37">
        <f t="shared" si="141"/>
        <v>0</v>
      </c>
      <c r="BG105" s="32" t="str">
        <f t="shared" si="142"/>
        <v/>
      </c>
      <c r="BK105" s="20">
        <f t="shared" si="118"/>
        <v>99</v>
      </c>
      <c r="BL105" s="22">
        <f t="shared" si="104"/>
        <v>625</v>
      </c>
      <c r="BO105" s="22">
        <f t="shared" si="111"/>
        <v>625</v>
      </c>
      <c r="BP105" s="32" t="str">
        <f t="shared" si="143"/>
        <v>NA</v>
      </c>
      <c r="BQ105" s="33" t="str" cm="1">
        <f t="array" ref="BQ105">IFERROR(_xlfn.XLOOKUP($B$4&amp;$B$11&amp;BP105,$A$69:$A$91&amp;$B$69:$B$91&amp;$C$69:$C$91,$D$69:$D$91),"")</f>
        <v/>
      </c>
      <c r="BR105" s="37" t="str">
        <f t="shared" si="171"/>
        <v/>
      </c>
      <c r="BS105" s="37">
        <f t="shared" si="144"/>
        <v>0</v>
      </c>
      <c r="BT105" s="37">
        <f t="shared" si="145"/>
        <v>0</v>
      </c>
      <c r="BU105" s="32" t="str">
        <f t="shared" si="146"/>
        <v/>
      </c>
      <c r="BV105" s="32"/>
      <c r="BY105" s="6">
        <f t="shared" si="124"/>
        <v>99</v>
      </c>
      <c r="BZ105" s="9">
        <f t="shared" si="147"/>
        <v>500</v>
      </c>
      <c r="CA105" s="6">
        <f t="shared" si="148"/>
        <v>0</v>
      </c>
      <c r="CC105" s="8">
        <f t="shared" si="112"/>
        <v>500</v>
      </c>
      <c r="CD105" s="42" t="str">
        <f t="shared" si="149"/>
        <v>NA</v>
      </c>
      <c r="CE105" s="43" t="str" cm="1">
        <f t="array" ref="CE105">IFERROR(_xlfn.XLOOKUP($B$4&amp;$B$11&amp;CD105,$A$69:$A$91&amp;$B$69:$B$91&amp;$C$69:$C$91,$D$69:$D$91),"")</f>
        <v/>
      </c>
      <c r="CF105" s="42" t="str">
        <f t="shared" si="119"/>
        <v/>
      </c>
      <c r="CG105" s="44" t="str">
        <f t="shared" si="150"/>
        <v/>
      </c>
      <c r="CH105" s="44">
        <f t="shared" si="151"/>
        <v>0</v>
      </c>
      <c r="CI105" s="42" t="str">
        <f t="shared" si="152"/>
        <v/>
      </c>
      <c r="CJ105" s="42"/>
      <c r="CM105" s="6">
        <f t="shared" si="125"/>
        <v>99</v>
      </c>
      <c r="CN105" s="9">
        <f t="shared" si="153"/>
        <v>500</v>
      </c>
      <c r="CQ105" s="8">
        <f t="shared" si="113"/>
        <v>500</v>
      </c>
      <c r="CR105" s="42" t="str">
        <f t="shared" si="154"/>
        <v>NA</v>
      </c>
      <c r="CS105" s="43" t="str" cm="1">
        <f t="array" ref="CS105">IFERROR(_xlfn.XLOOKUP($B$4&amp;$B$11&amp;CR105,$A$69:$A$91&amp;$B$69:$B$91&amp;$C$69:$C$91,$D$69:$D$91),"")</f>
        <v/>
      </c>
      <c r="CT105" s="42" t="str">
        <f t="shared" si="120"/>
        <v/>
      </c>
      <c r="CU105" s="44" t="str">
        <f t="shared" si="155"/>
        <v/>
      </c>
      <c r="CV105" s="44">
        <f t="shared" si="156"/>
        <v>0</v>
      </c>
      <c r="CW105" s="42" t="str">
        <f t="shared" si="157"/>
        <v/>
      </c>
      <c r="DA105" s="6">
        <f t="shared" si="126"/>
        <v>99</v>
      </c>
      <c r="DB105" s="4">
        <f t="shared" si="105"/>
        <v>625</v>
      </c>
      <c r="DC105" s="6">
        <f t="shared" si="158"/>
        <v>0</v>
      </c>
      <c r="DE105" s="24">
        <f t="shared" si="114"/>
        <v>625</v>
      </c>
      <c r="DF105" s="42" t="str">
        <f t="shared" si="159"/>
        <v>NA</v>
      </c>
      <c r="DG105" s="43" t="str" cm="1">
        <f t="array" ref="DG105">IFERROR(_xlfn.XLOOKUP($B$4&amp;$B$11&amp;DF105,$A$69:$A$91&amp;$B$69:$B$91&amp;$C$69:$C$91,$D$69:$D$91),"")</f>
        <v/>
      </c>
      <c r="DH105" s="44" t="str">
        <f t="shared" si="172"/>
        <v/>
      </c>
      <c r="DI105" s="44">
        <f t="shared" si="160"/>
        <v>0</v>
      </c>
      <c r="DJ105" s="44">
        <f t="shared" si="161"/>
        <v>0</v>
      </c>
      <c r="DK105" s="42" t="str">
        <f t="shared" si="162"/>
        <v/>
      </c>
      <c r="DL105" s="42"/>
      <c r="DO105" s="6">
        <f t="shared" si="127"/>
        <v>99</v>
      </c>
      <c r="DP105" s="3">
        <f t="shared" si="106"/>
        <v>625</v>
      </c>
      <c r="DS105" s="24">
        <f t="shared" si="121"/>
        <v>625</v>
      </c>
      <c r="DT105" s="42" t="str">
        <f t="shared" si="163"/>
        <v>NA</v>
      </c>
      <c r="DU105" s="43" t="str" cm="1">
        <f t="array" ref="DU105">IFERROR(_xlfn.XLOOKUP($B$4&amp;$B$11&amp;DT105,$A$69:$A$91&amp;$B$69:$B$91&amp;$C$69:$C$91,$D$69:$D$91),"")</f>
        <v/>
      </c>
      <c r="DV105" s="44" t="str">
        <f t="shared" si="173"/>
        <v/>
      </c>
      <c r="DW105" s="44">
        <f t="shared" si="164"/>
        <v>0</v>
      </c>
      <c r="DX105" s="44">
        <f t="shared" si="165"/>
        <v>0</v>
      </c>
      <c r="DY105" s="42" t="str">
        <f t="shared" si="166"/>
        <v/>
      </c>
      <c r="DZ105" s="42"/>
      <c r="EC105" s="6">
        <f t="shared" si="128"/>
        <v>99</v>
      </c>
      <c r="ED105" s="47">
        <f t="shared" si="176"/>
        <v>531.91489361702122</v>
      </c>
      <c r="EE105" s="6">
        <f t="shared" si="175"/>
        <v>0</v>
      </c>
      <c r="EG105" s="8">
        <f t="shared" si="115"/>
        <v>531.91489361702122</v>
      </c>
      <c r="EH105" s="45" t="s">
        <v>62</v>
      </c>
      <c r="EI105" s="110">
        <f t="shared" si="177"/>
        <v>0</v>
      </c>
      <c r="EJ105" s="109">
        <f t="shared" si="174"/>
        <v>0</v>
      </c>
      <c r="EK105" s="109">
        <f t="shared" si="167"/>
        <v>0</v>
      </c>
      <c r="EL105" s="44">
        <f t="shared" si="168"/>
        <v>0</v>
      </c>
      <c r="EM105" s="42" t="str">
        <f t="shared" si="169"/>
        <v/>
      </c>
    </row>
    <row r="106" spans="1:143" hidden="1" x14ac:dyDescent="0.25">
      <c r="U106" s="6">
        <f t="shared" si="122"/>
        <v>100</v>
      </c>
      <c r="V106" s="9">
        <f t="shared" si="129"/>
        <v>500</v>
      </c>
      <c r="Y106" s="8">
        <f t="shared" si="109"/>
        <v>500</v>
      </c>
      <c r="Z106" s="30" t="str">
        <f t="shared" si="130"/>
        <v>NA</v>
      </c>
      <c r="AA106" s="28" t="str" cm="1">
        <f t="array" ref="AA106">IFERROR(_xlfn.XLOOKUP($B$4&amp;$B$11&amp;Z106,$A$69:$A$91&amp;$B$69:$B$91&amp;$C$69:$C$91,$D$69:$D$91),"")</f>
        <v/>
      </c>
      <c r="AB106" s="30" t="str">
        <f t="shared" si="116"/>
        <v/>
      </c>
      <c r="AC106" s="29" t="str">
        <f t="shared" si="131"/>
        <v/>
      </c>
      <c r="AD106" s="29">
        <f t="shared" si="132"/>
        <v>0</v>
      </c>
      <c r="AE106" s="30" t="str">
        <f t="shared" si="133"/>
        <v/>
      </c>
      <c r="AI106" s="6">
        <f t="shared" si="123"/>
        <v>100</v>
      </c>
      <c r="AJ106" s="9">
        <f t="shared" si="134"/>
        <v>500</v>
      </c>
      <c r="AM106" s="8">
        <f t="shared" si="110"/>
        <v>500</v>
      </c>
      <c r="AN106" s="32" t="str">
        <f t="shared" si="135"/>
        <v>NA</v>
      </c>
      <c r="AO106" s="33" t="str" cm="1">
        <f t="array" ref="AO106">IFERROR(_xlfn.XLOOKUP($B$4&amp;$B$11&amp;AN106,$A$69:$A$91&amp;$B$69:$B$91&amp;$C$69:$C$91,$D$69:$D$91),"")</f>
        <v/>
      </c>
      <c r="AP106" s="32" t="str">
        <f t="shared" si="117"/>
        <v/>
      </c>
      <c r="AQ106" s="37" t="str">
        <f t="shared" si="136"/>
        <v/>
      </c>
      <c r="AR106" s="37">
        <f t="shared" si="137"/>
        <v>0</v>
      </c>
      <c r="AS106" s="32" t="str">
        <f t="shared" si="138"/>
        <v/>
      </c>
      <c r="AT106" s="32"/>
      <c r="AU106" s="8"/>
      <c r="AV106" s="8"/>
      <c r="AW106" s="20">
        <f t="shared" si="107"/>
        <v>100</v>
      </c>
      <c r="AX106" s="22">
        <f t="shared" si="103"/>
        <v>625</v>
      </c>
      <c r="AY106" s="8"/>
      <c r="AZ106" s="8"/>
      <c r="BA106" s="22">
        <f t="shared" si="108"/>
        <v>625</v>
      </c>
      <c r="BB106" s="32" t="str">
        <f t="shared" si="139"/>
        <v>NA</v>
      </c>
      <c r="BC106" s="33" t="str" cm="1">
        <f t="array" ref="BC106">IFERROR(_xlfn.XLOOKUP($B$4&amp;$B$11&amp;BB106,$A$69:$A$91&amp;$B$69:$B$91&amp;$C$69:$C$91,$D$69:$D$91),"")</f>
        <v/>
      </c>
      <c r="BD106" s="37" t="str">
        <f t="shared" si="170"/>
        <v/>
      </c>
      <c r="BE106" s="37">
        <f t="shared" si="140"/>
        <v>0</v>
      </c>
      <c r="BF106" s="37">
        <f t="shared" si="141"/>
        <v>0</v>
      </c>
      <c r="BG106" s="32" t="str">
        <f t="shared" si="142"/>
        <v/>
      </c>
      <c r="BK106" s="20">
        <f t="shared" si="118"/>
        <v>100</v>
      </c>
      <c r="BL106" s="22">
        <f t="shared" si="104"/>
        <v>625</v>
      </c>
      <c r="BO106" s="22">
        <f t="shared" si="111"/>
        <v>625</v>
      </c>
      <c r="BP106" s="32" t="str">
        <f t="shared" si="143"/>
        <v>NA</v>
      </c>
      <c r="BQ106" s="33" t="str" cm="1">
        <f t="array" ref="BQ106">IFERROR(_xlfn.XLOOKUP($B$4&amp;$B$11&amp;BP106,$A$69:$A$91&amp;$B$69:$B$91&amp;$C$69:$C$91,$D$69:$D$91),"")</f>
        <v/>
      </c>
      <c r="BR106" s="37" t="str">
        <f t="shared" si="171"/>
        <v/>
      </c>
      <c r="BS106" s="37">
        <f t="shared" si="144"/>
        <v>0</v>
      </c>
      <c r="BT106" s="37">
        <f t="shared" si="145"/>
        <v>0</v>
      </c>
      <c r="BU106" s="32" t="str">
        <f t="shared" si="146"/>
        <v/>
      </c>
      <c r="BV106" s="32"/>
      <c r="BY106" s="6">
        <f t="shared" si="124"/>
        <v>100</v>
      </c>
      <c r="BZ106" s="9">
        <f t="shared" si="147"/>
        <v>500</v>
      </c>
      <c r="CA106" s="6">
        <f t="shared" si="148"/>
        <v>0</v>
      </c>
      <c r="CC106" s="8">
        <f t="shared" si="112"/>
        <v>500</v>
      </c>
      <c r="CD106" s="42" t="str">
        <f t="shared" si="149"/>
        <v>NA</v>
      </c>
      <c r="CE106" s="43" t="str" cm="1">
        <f t="array" ref="CE106">IFERROR(_xlfn.XLOOKUP($B$4&amp;$B$11&amp;CD106,$A$69:$A$91&amp;$B$69:$B$91&amp;$C$69:$C$91,$D$69:$D$91),"")</f>
        <v/>
      </c>
      <c r="CF106" s="42" t="str">
        <f t="shared" si="119"/>
        <v/>
      </c>
      <c r="CG106" s="44" t="str">
        <f t="shared" si="150"/>
        <v/>
      </c>
      <c r="CH106" s="44">
        <f t="shared" si="151"/>
        <v>0</v>
      </c>
      <c r="CI106" s="42" t="str">
        <f t="shared" si="152"/>
        <v/>
      </c>
      <c r="CJ106" s="42"/>
      <c r="CM106" s="6">
        <f t="shared" si="125"/>
        <v>100</v>
      </c>
      <c r="CN106" s="9">
        <f t="shared" si="153"/>
        <v>500</v>
      </c>
      <c r="CQ106" s="8">
        <f t="shared" si="113"/>
        <v>500</v>
      </c>
      <c r="CR106" s="42" t="str">
        <f t="shared" si="154"/>
        <v>NA</v>
      </c>
      <c r="CS106" s="43" t="str" cm="1">
        <f t="array" ref="CS106">IFERROR(_xlfn.XLOOKUP($B$4&amp;$B$11&amp;CR106,$A$69:$A$91&amp;$B$69:$B$91&amp;$C$69:$C$91,$D$69:$D$91),"")</f>
        <v/>
      </c>
      <c r="CT106" s="42" t="str">
        <f t="shared" si="120"/>
        <v/>
      </c>
      <c r="CU106" s="44" t="str">
        <f t="shared" si="155"/>
        <v/>
      </c>
      <c r="CV106" s="44">
        <f t="shared" si="156"/>
        <v>0</v>
      </c>
      <c r="CW106" s="42" t="str">
        <f t="shared" si="157"/>
        <v/>
      </c>
      <c r="DA106" s="6">
        <f t="shared" si="126"/>
        <v>100</v>
      </c>
      <c r="DB106" s="4">
        <f t="shared" si="105"/>
        <v>625</v>
      </c>
      <c r="DC106" s="6">
        <f t="shared" si="158"/>
        <v>0</v>
      </c>
      <c r="DE106" s="24">
        <f t="shared" si="114"/>
        <v>625</v>
      </c>
      <c r="DF106" s="42" t="str">
        <f t="shared" si="159"/>
        <v>NA</v>
      </c>
      <c r="DG106" s="43" t="str" cm="1">
        <f t="array" ref="DG106">IFERROR(_xlfn.XLOOKUP($B$4&amp;$B$11&amp;DF106,$A$69:$A$91&amp;$B$69:$B$91&amp;$C$69:$C$91,$D$69:$D$91),"")</f>
        <v/>
      </c>
      <c r="DH106" s="44" t="str">
        <f t="shared" si="172"/>
        <v/>
      </c>
      <c r="DI106" s="44">
        <f t="shared" si="160"/>
        <v>0</v>
      </c>
      <c r="DJ106" s="44">
        <f t="shared" si="161"/>
        <v>0</v>
      </c>
      <c r="DK106" s="42" t="str">
        <f t="shared" si="162"/>
        <v/>
      </c>
      <c r="DL106" s="42"/>
      <c r="DO106" s="6">
        <f t="shared" si="127"/>
        <v>100</v>
      </c>
      <c r="DP106" s="3">
        <f t="shared" si="106"/>
        <v>625</v>
      </c>
      <c r="DS106" s="24">
        <f t="shared" si="121"/>
        <v>625</v>
      </c>
      <c r="DT106" s="42" t="str">
        <f t="shared" si="163"/>
        <v>NA</v>
      </c>
      <c r="DU106" s="43" t="str" cm="1">
        <f t="array" ref="DU106">IFERROR(_xlfn.XLOOKUP($B$4&amp;$B$11&amp;DT106,$A$69:$A$91&amp;$B$69:$B$91&amp;$C$69:$C$91,$D$69:$D$91),"")</f>
        <v/>
      </c>
      <c r="DV106" s="44" t="str">
        <f t="shared" si="173"/>
        <v/>
      </c>
      <c r="DW106" s="44">
        <f t="shared" si="164"/>
        <v>0</v>
      </c>
      <c r="DX106" s="44">
        <f t="shared" si="165"/>
        <v>0</v>
      </c>
      <c r="DY106" s="42" t="str">
        <f t="shared" si="166"/>
        <v/>
      </c>
      <c r="DZ106" s="42"/>
      <c r="EC106" s="6">
        <f t="shared" si="128"/>
        <v>100</v>
      </c>
      <c r="ED106" s="47">
        <f t="shared" si="176"/>
        <v>531.91489361702122</v>
      </c>
      <c r="EE106" s="6">
        <f t="shared" si="175"/>
        <v>0</v>
      </c>
      <c r="EG106" s="8">
        <f t="shared" si="115"/>
        <v>531.91489361702122</v>
      </c>
      <c r="EH106" s="45" t="s">
        <v>62</v>
      </c>
      <c r="EI106" s="110">
        <f t="shared" si="177"/>
        <v>0</v>
      </c>
      <c r="EJ106" s="109">
        <f t="shared" si="174"/>
        <v>0</v>
      </c>
      <c r="EK106" s="109">
        <f t="shared" si="167"/>
        <v>0</v>
      </c>
      <c r="EL106" s="44">
        <f t="shared" si="168"/>
        <v>0</v>
      </c>
      <c r="EM106" s="42" t="str">
        <f t="shared" si="169"/>
        <v/>
      </c>
    </row>
    <row r="107" spans="1:143" hidden="1" x14ac:dyDescent="0.25">
      <c r="A107" s="144" t="s">
        <v>171</v>
      </c>
      <c r="B107" s="145"/>
      <c r="U107" s="6">
        <f t="shared" si="122"/>
        <v>101</v>
      </c>
      <c r="V107" s="9">
        <f t="shared" si="129"/>
        <v>500</v>
      </c>
      <c r="Y107" s="8">
        <f t="shared" si="109"/>
        <v>500</v>
      </c>
      <c r="Z107" s="30" t="str">
        <f t="shared" si="130"/>
        <v>NA</v>
      </c>
      <c r="AA107" s="28" t="str" cm="1">
        <f t="array" ref="AA107">IFERROR(_xlfn.XLOOKUP($B$4&amp;$B$11&amp;Z107,$A$69:$A$91&amp;$B$69:$B$91&amp;$C$69:$C$91,$D$69:$D$91),"")</f>
        <v/>
      </c>
      <c r="AB107" s="30" t="str">
        <f t="shared" si="116"/>
        <v/>
      </c>
      <c r="AC107" s="29" t="str">
        <f t="shared" si="131"/>
        <v/>
      </c>
      <c r="AD107" s="29">
        <f t="shared" si="132"/>
        <v>0</v>
      </c>
      <c r="AE107" s="30" t="str">
        <f t="shared" si="133"/>
        <v/>
      </c>
      <c r="AI107" s="6">
        <f t="shared" si="123"/>
        <v>101</v>
      </c>
      <c r="AJ107" s="9">
        <f t="shared" si="134"/>
        <v>500</v>
      </c>
      <c r="AM107" s="8">
        <f t="shared" si="110"/>
        <v>500</v>
      </c>
      <c r="AN107" s="32" t="str">
        <f t="shared" si="135"/>
        <v>NA</v>
      </c>
      <c r="AO107" s="33" t="str" cm="1">
        <f t="array" ref="AO107">IFERROR(_xlfn.XLOOKUP($B$4&amp;$B$11&amp;AN107,$A$69:$A$91&amp;$B$69:$B$91&amp;$C$69:$C$91,$D$69:$D$91),"")</f>
        <v/>
      </c>
      <c r="AP107" s="32" t="str">
        <f t="shared" si="117"/>
        <v/>
      </c>
      <c r="AQ107" s="37" t="str">
        <f t="shared" si="136"/>
        <v/>
      </c>
      <c r="AR107" s="37">
        <f t="shared" si="137"/>
        <v>0</v>
      </c>
      <c r="AS107" s="32" t="str">
        <f t="shared" si="138"/>
        <v/>
      </c>
      <c r="AT107" s="32"/>
      <c r="AU107" s="8"/>
      <c r="AV107" s="8"/>
      <c r="AW107" s="20">
        <f t="shared" si="107"/>
        <v>101</v>
      </c>
      <c r="AX107" s="22">
        <f t="shared" si="103"/>
        <v>625</v>
      </c>
      <c r="AY107" s="8"/>
      <c r="AZ107" s="8"/>
      <c r="BA107" s="22">
        <f t="shared" si="108"/>
        <v>625</v>
      </c>
      <c r="BB107" s="32" t="str">
        <f t="shared" si="139"/>
        <v>NA</v>
      </c>
      <c r="BC107" s="33" t="str" cm="1">
        <f t="array" ref="BC107">IFERROR(_xlfn.XLOOKUP($B$4&amp;$B$11&amp;BB107,$A$69:$A$91&amp;$B$69:$B$91&amp;$C$69:$C$91,$D$69:$D$91),"")</f>
        <v/>
      </c>
      <c r="BD107" s="37" t="str">
        <f t="shared" si="170"/>
        <v/>
      </c>
      <c r="BE107" s="37">
        <f t="shared" si="140"/>
        <v>0</v>
      </c>
      <c r="BF107" s="37">
        <f t="shared" si="141"/>
        <v>0</v>
      </c>
      <c r="BG107" s="32" t="str">
        <f t="shared" si="142"/>
        <v/>
      </c>
      <c r="BK107" s="20">
        <f t="shared" si="118"/>
        <v>101</v>
      </c>
      <c r="BL107" s="22">
        <f t="shared" si="104"/>
        <v>625</v>
      </c>
      <c r="BO107" s="22">
        <f t="shared" si="111"/>
        <v>625</v>
      </c>
      <c r="BP107" s="32" t="str">
        <f t="shared" si="143"/>
        <v>NA</v>
      </c>
      <c r="BQ107" s="33" t="str" cm="1">
        <f t="array" ref="BQ107">IFERROR(_xlfn.XLOOKUP($B$4&amp;$B$11&amp;BP107,$A$69:$A$91&amp;$B$69:$B$91&amp;$C$69:$C$91,$D$69:$D$91),"")</f>
        <v/>
      </c>
      <c r="BR107" s="37" t="str">
        <f t="shared" si="171"/>
        <v/>
      </c>
      <c r="BS107" s="37">
        <f t="shared" si="144"/>
        <v>0</v>
      </c>
      <c r="BT107" s="37">
        <f t="shared" si="145"/>
        <v>0</v>
      </c>
      <c r="BU107" s="32" t="str">
        <f t="shared" si="146"/>
        <v/>
      </c>
      <c r="BV107" s="32"/>
      <c r="BY107" s="6">
        <f t="shared" si="124"/>
        <v>101</v>
      </c>
      <c r="BZ107" s="9">
        <f t="shared" si="147"/>
        <v>500</v>
      </c>
      <c r="CA107" s="6">
        <f t="shared" si="148"/>
        <v>0</v>
      </c>
      <c r="CC107" s="8">
        <f t="shared" si="112"/>
        <v>500</v>
      </c>
      <c r="CD107" s="42" t="str">
        <f t="shared" si="149"/>
        <v>NA</v>
      </c>
      <c r="CE107" s="43" t="str" cm="1">
        <f t="array" ref="CE107">IFERROR(_xlfn.XLOOKUP($B$4&amp;$B$11&amp;CD107,$A$69:$A$91&amp;$B$69:$B$91&amp;$C$69:$C$91,$D$69:$D$91),"")</f>
        <v/>
      </c>
      <c r="CF107" s="42" t="str">
        <f t="shared" si="119"/>
        <v/>
      </c>
      <c r="CG107" s="44" t="str">
        <f t="shared" si="150"/>
        <v/>
      </c>
      <c r="CH107" s="44">
        <f t="shared" si="151"/>
        <v>0</v>
      </c>
      <c r="CI107" s="42" t="str">
        <f t="shared" si="152"/>
        <v/>
      </c>
      <c r="CJ107" s="42"/>
      <c r="CM107" s="6">
        <f t="shared" si="125"/>
        <v>101</v>
      </c>
      <c r="CN107" s="9">
        <f t="shared" si="153"/>
        <v>500</v>
      </c>
      <c r="CQ107" s="8">
        <f t="shared" si="113"/>
        <v>500</v>
      </c>
      <c r="CR107" s="42" t="str">
        <f t="shared" si="154"/>
        <v>NA</v>
      </c>
      <c r="CS107" s="43" t="str" cm="1">
        <f t="array" ref="CS107">IFERROR(_xlfn.XLOOKUP($B$4&amp;$B$11&amp;CR107,$A$69:$A$91&amp;$B$69:$B$91&amp;$C$69:$C$91,$D$69:$D$91),"")</f>
        <v/>
      </c>
      <c r="CT107" s="42" t="str">
        <f t="shared" si="120"/>
        <v/>
      </c>
      <c r="CU107" s="44" t="str">
        <f t="shared" si="155"/>
        <v/>
      </c>
      <c r="CV107" s="44">
        <f t="shared" si="156"/>
        <v>0</v>
      </c>
      <c r="CW107" s="42" t="str">
        <f t="shared" si="157"/>
        <v/>
      </c>
      <c r="DA107" s="6">
        <f t="shared" si="126"/>
        <v>101</v>
      </c>
      <c r="DB107" s="4">
        <f t="shared" si="105"/>
        <v>625</v>
      </c>
      <c r="DC107" s="6">
        <f t="shared" si="158"/>
        <v>0</v>
      </c>
      <c r="DE107" s="24">
        <f t="shared" si="114"/>
        <v>625</v>
      </c>
      <c r="DF107" s="42" t="str">
        <f t="shared" si="159"/>
        <v>NA</v>
      </c>
      <c r="DG107" s="43" t="str" cm="1">
        <f t="array" ref="DG107">IFERROR(_xlfn.XLOOKUP($B$4&amp;$B$11&amp;DF107,$A$69:$A$91&amp;$B$69:$B$91&amp;$C$69:$C$91,$D$69:$D$91),"")</f>
        <v/>
      </c>
      <c r="DH107" s="44" t="str">
        <f t="shared" si="172"/>
        <v/>
      </c>
      <c r="DI107" s="44">
        <f t="shared" si="160"/>
        <v>0</v>
      </c>
      <c r="DJ107" s="44">
        <f t="shared" si="161"/>
        <v>0</v>
      </c>
      <c r="DK107" s="42" t="str">
        <f t="shared" si="162"/>
        <v/>
      </c>
      <c r="DL107" s="42"/>
      <c r="DO107" s="6">
        <f t="shared" si="127"/>
        <v>101</v>
      </c>
      <c r="DP107" s="3">
        <f t="shared" si="106"/>
        <v>625</v>
      </c>
      <c r="DS107" s="24">
        <f t="shared" si="121"/>
        <v>625</v>
      </c>
      <c r="DT107" s="42" t="str">
        <f t="shared" si="163"/>
        <v>NA</v>
      </c>
      <c r="DU107" s="43" t="str" cm="1">
        <f t="array" ref="DU107">IFERROR(_xlfn.XLOOKUP($B$4&amp;$B$11&amp;DT107,$A$69:$A$91&amp;$B$69:$B$91&amp;$C$69:$C$91,$D$69:$D$91),"")</f>
        <v/>
      </c>
      <c r="DV107" s="44" t="str">
        <f t="shared" si="173"/>
        <v/>
      </c>
      <c r="DW107" s="44">
        <f t="shared" si="164"/>
        <v>0</v>
      </c>
      <c r="DX107" s="44">
        <f t="shared" si="165"/>
        <v>0</v>
      </c>
      <c r="DY107" s="42" t="str">
        <f t="shared" si="166"/>
        <v/>
      </c>
      <c r="DZ107" s="42"/>
      <c r="EC107" s="6">
        <f t="shared" si="128"/>
        <v>101</v>
      </c>
      <c r="ED107" s="47">
        <f t="shared" si="176"/>
        <v>531.91489361702122</v>
      </c>
      <c r="EE107" s="6">
        <f t="shared" si="175"/>
        <v>0</v>
      </c>
      <c r="EG107" s="8">
        <f t="shared" si="115"/>
        <v>531.91489361702122</v>
      </c>
      <c r="EH107" s="45" t="s">
        <v>62</v>
      </c>
      <c r="EI107" s="110">
        <f t="shared" si="177"/>
        <v>0</v>
      </c>
      <c r="EJ107" s="109">
        <f t="shared" si="174"/>
        <v>0</v>
      </c>
      <c r="EK107" s="109">
        <f t="shared" si="167"/>
        <v>0</v>
      </c>
      <c r="EL107" s="44">
        <f t="shared" si="168"/>
        <v>0</v>
      </c>
      <c r="EM107" s="42" t="str">
        <f t="shared" si="169"/>
        <v/>
      </c>
    </row>
    <row r="108" spans="1:143" hidden="1" x14ac:dyDescent="0.25">
      <c r="A108" s="17" t="s">
        <v>187</v>
      </c>
      <c r="B108" s="18" t="s">
        <v>3</v>
      </c>
      <c r="U108" s="6">
        <f t="shared" si="122"/>
        <v>102</v>
      </c>
      <c r="V108" s="9">
        <f t="shared" si="129"/>
        <v>500</v>
      </c>
      <c r="Y108" s="8">
        <f t="shared" si="109"/>
        <v>500</v>
      </c>
      <c r="Z108" s="30" t="str">
        <f t="shared" si="130"/>
        <v>NA</v>
      </c>
      <c r="AA108" s="28" t="str" cm="1">
        <f t="array" ref="AA108">IFERROR(_xlfn.XLOOKUP($B$4&amp;$B$11&amp;Z108,$A$69:$A$91&amp;$B$69:$B$91&amp;$C$69:$C$91,$D$69:$D$91),"")</f>
        <v/>
      </c>
      <c r="AB108" s="30" t="str">
        <f t="shared" si="116"/>
        <v/>
      </c>
      <c r="AC108" s="29" t="str">
        <f t="shared" si="131"/>
        <v/>
      </c>
      <c r="AD108" s="29">
        <f t="shared" si="132"/>
        <v>0</v>
      </c>
      <c r="AE108" s="30" t="str">
        <f t="shared" si="133"/>
        <v/>
      </c>
      <c r="AI108" s="6">
        <f t="shared" si="123"/>
        <v>102</v>
      </c>
      <c r="AJ108" s="9">
        <f t="shared" si="134"/>
        <v>500</v>
      </c>
      <c r="AM108" s="8">
        <f t="shared" si="110"/>
        <v>500</v>
      </c>
      <c r="AN108" s="32" t="str">
        <f t="shared" si="135"/>
        <v>NA</v>
      </c>
      <c r="AO108" s="33" t="str" cm="1">
        <f t="array" ref="AO108">IFERROR(_xlfn.XLOOKUP($B$4&amp;$B$11&amp;AN108,$A$69:$A$91&amp;$B$69:$B$91&amp;$C$69:$C$91,$D$69:$D$91),"")</f>
        <v/>
      </c>
      <c r="AP108" s="32" t="str">
        <f t="shared" si="117"/>
        <v/>
      </c>
      <c r="AQ108" s="37" t="str">
        <f t="shared" si="136"/>
        <v/>
      </c>
      <c r="AR108" s="37">
        <f t="shared" si="137"/>
        <v>0</v>
      </c>
      <c r="AS108" s="32" t="str">
        <f t="shared" si="138"/>
        <v/>
      </c>
      <c r="AT108" s="32"/>
      <c r="AU108" s="8"/>
      <c r="AV108" s="8"/>
      <c r="AW108" s="20">
        <f t="shared" si="107"/>
        <v>102</v>
      </c>
      <c r="AX108" s="22">
        <f t="shared" si="103"/>
        <v>625</v>
      </c>
      <c r="AY108" s="8"/>
      <c r="AZ108" s="8"/>
      <c r="BA108" s="22">
        <f t="shared" si="108"/>
        <v>625</v>
      </c>
      <c r="BB108" s="32" t="str">
        <f t="shared" si="139"/>
        <v>NA</v>
      </c>
      <c r="BC108" s="33" t="str" cm="1">
        <f t="array" ref="BC108">IFERROR(_xlfn.XLOOKUP($B$4&amp;$B$11&amp;BB108,$A$69:$A$91&amp;$B$69:$B$91&amp;$C$69:$C$91,$D$69:$D$91),"")</f>
        <v/>
      </c>
      <c r="BD108" s="37" t="str">
        <f t="shared" si="170"/>
        <v/>
      </c>
      <c r="BE108" s="37">
        <f t="shared" si="140"/>
        <v>0</v>
      </c>
      <c r="BF108" s="37">
        <f t="shared" si="141"/>
        <v>0</v>
      </c>
      <c r="BG108" s="32" t="str">
        <f t="shared" si="142"/>
        <v/>
      </c>
      <c r="BK108" s="20">
        <f t="shared" si="118"/>
        <v>102</v>
      </c>
      <c r="BL108" s="22">
        <f t="shared" si="104"/>
        <v>625</v>
      </c>
      <c r="BO108" s="22">
        <f t="shared" si="111"/>
        <v>625</v>
      </c>
      <c r="BP108" s="32" t="str">
        <f t="shared" si="143"/>
        <v>NA</v>
      </c>
      <c r="BQ108" s="33" t="str" cm="1">
        <f t="array" ref="BQ108">IFERROR(_xlfn.XLOOKUP($B$4&amp;$B$11&amp;BP108,$A$69:$A$91&amp;$B$69:$B$91&amp;$C$69:$C$91,$D$69:$D$91),"")</f>
        <v/>
      </c>
      <c r="BR108" s="37" t="str">
        <f t="shared" si="171"/>
        <v/>
      </c>
      <c r="BS108" s="37">
        <f t="shared" si="144"/>
        <v>0</v>
      </c>
      <c r="BT108" s="37">
        <f t="shared" si="145"/>
        <v>0</v>
      </c>
      <c r="BU108" s="32" t="str">
        <f t="shared" si="146"/>
        <v/>
      </c>
      <c r="BV108" s="32"/>
      <c r="BY108" s="6">
        <f t="shared" si="124"/>
        <v>102</v>
      </c>
      <c r="BZ108" s="9">
        <f t="shared" si="147"/>
        <v>500</v>
      </c>
      <c r="CA108" s="6">
        <f t="shared" si="148"/>
        <v>0</v>
      </c>
      <c r="CC108" s="8">
        <f t="shared" si="112"/>
        <v>500</v>
      </c>
      <c r="CD108" s="42" t="str">
        <f t="shared" si="149"/>
        <v>NA</v>
      </c>
      <c r="CE108" s="43" t="str" cm="1">
        <f t="array" ref="CE108">IFERROR(_xlfn.XLOOKUP($B$4&amp;$B$11&amp;CD108,$A$69:$A$91&amp;$B$69:$B$91&amp;$C$69:$C$91,$D$69:$D$91),"")</f>
        <v/>
      </c>
      <c r="CF108" s="42" t="str">
        <f t="shared" si="119"/>
        <v/>
      </c>
      <c r="CG108" s="44" t="str">
        <f t="shared" si="150"/>
        <v/>
      </c>
      <c r="CH108" s="44">
        <f t="shared" si="151"/>
        <v>0</v>
      </c>
      <c r="CI108" s="42" t="str">
        <f t="shared" si="152"/>
        <v/>
      </c>
      <c r="CJ108" s="42"/>
      <c r="CM108" s="6">
        <f t="shared" si="125"/>
        <v>102</v>
      </c>
      <c r="CN108" s="9">
        <f t="shared" si="153"/>
        <v>500</v>
      </c>
      <c r="CQ108" s="8">
        <f t="shared" si="113"/>
        <v>500</v>
      </c>
      <c r="CR108" s="42" t="str">
        <f t="shared" si="154"/>
        <v>NA</v>
      </c>
      <c r="CS108" s="43" t="str" cm="1">
        <f t="array" ref="CS108">IFERROR(_xlfn.XLOOKUP($B$4&amp;$B$11&amp;CR108,$A$69:$A$91&amp;$B$69:$B$91&amp;$C$69:$C$91,$D$69:$D$91),"")</f>
        <v/>
      </c>
      <c r="CT108" s="42" t="str">
        <f t="shared" si="120"/>
        <v/>
      </c>
      <c r="CU108" s="44" t="str">
        <f t="shared" si="155"/>
        <v/>
      </c>
      <c r="CV108" s="44">
        <f t="shared" si="156"/>
        <v>0</v>
      </c>
      <c r="CW108" s="42" t="str">
        <f t="shared" si="157"/>
        <v/>
      </c>
      <c r="DA108" s="6">
        <f t="shared" si="126"/>
        <v>102</v>
      </c>
      <c r="DB108" s="4">
        <f t="shared" si="105"/>
        <v>625</v>
      </c>
      <c r="DC108" s="6">
        <f t="shared" si="158"/>
        <v>0</v>
      </c>
      <c r="DE108" s="24">
        <f t="shared" si="114"/>
        <v>625</v>
      </c>
      <c r="DF108" s="42" t="str">
        <f t="shared" si="159"/>
        <v>NA</v>
      </c>
      <c r="DG108" s="43" t="str" cm="1">
        <f t="array" ref="DG108">IFERROR(_xlfn.XLOOKUP($B$4&amp;$B$11&amp;DF108,$A$69:$A$91&amp;$B$69:$B$91&amp;$C$69:$C$91,$D$69:$D$91),"")</f>
        <v/>
      </c>
      <c r="DH108" s="44" t="str">
        <f t="shared" si="172"/>
        <v/>
      </c>
      <c r="DI108" s="44">
        <f t="shared" si="160"/>
        <v>0</v>
      </c>
      <c r="DJ108" s="44">
        <f t="shared" si="161"/>
        <v>0</v>
      </c>
      <c r="DK108" s="42" t="str">
        <f t="shared" si="162"/>
        <v/>
      </c>
      <c r="DL108" s="42"/>
      <c r="DO108" s="6">
        <f t="shared" si="127"/>
        <v>102</v>
      </c>
      <c r="DP108" s="3">
        <f t="shared" si="106"/>
        <v>625</v>
      </c>
      <c r="DS108" s="24">
        <f t="shared" si="121"/>
        <v>625</v>
      </c>
      <c r="DT108" s="42" t="str">
        <f t="shared" si="163"/>
        <v>NA</v>
      </c>
      <c r="DU108" s="43" t="str" cm="1">
        <f t="array" ref="DU108">IFERROR(_xlfn.XLOOKUP($B$4&amp;$B$11&amp;DT108,$A$69:$A$91&amp;$B$69:$B$91&amp;$C$69:$C$91,$D$69:$D$91),"")</f>
        <v/>
      </c>
      <c r="DV108" s="44" t="str">
        <f t="shared" si="173"/>
        <v/>
      </c>
      <c r="DW108" s="44">
        <f t="shared" si="164"/>
        <v>0</v>
      </c>
      <c r="DX108" s="44">
        <f t="shared" si="165"/>
        <v>0</v>
      </c>
      <c r="DY108" s="42" t="str">
        <f t="shared" si="166"/>
        <v/>
      </c>
      <c r="DZ108" s="42"/>
      <c r="EC108" s="6">
        <f t="shared" si="128"/>
        <v>102</v>
      </c>
      <c r="ED108" s="47">
        <f t="shared" si="176"/>
        <v>531.91489361702122</v>
      </c>
      <c r="EE108" s="6">
        <f t="shared" si="175"/>
        <v>0</v>
      </c>
      <c r="EG108" s="8">
        <f t="shared" si="115"/>
        <v>531.91489361702122</v>
      </c>
      <c r="EH108" s="45" t="s">
        <v>62</v>
      </c>
      <c r="EI108" s="110">
        <f t="shared" si="177"/>
        <v>0</v>
      </c>
      <c r="EJ108" s="109">
        <f t="shared" si="174"/>
        <v>0</v>
      </c>
      <c r="EK108" s="109">
        <f t="shared" si="167"/>
        <v>0</v>
      </c>
      <c r="EL108" s="44">
        <f t="shared" si="168"/>
        <v>0</v>
      </c>
      <c r="EM108" s="42" t="str">
        <f t="shared" si="169"/>
        <v/>
      </c>
    </row>
    <row r="109" spans="1:143" hidden="1" x14ac:dyDescent="0.25">
      <c r="A109" s="17" t="s">
        <v>172</v>
      </c>
      <c r="B109" s="18" t="s">
        <v>3</v>
      </c>
      <c r="U109" s="6">
        <f t="shared" si="122"/>
        <v>103</v>
      </c>
      <c r="V109" s="9">
        <f t="shared" si="129"/>
        <v>500</v>
      </c>
      <c r="Y109" s="8">
        <f t="shared" si="109"/>
        <v>500</v>
      </c>
      <c r="Z109" s="30" t="str">
        <f t="shared" si="130"/>
        <v>NA</v>
      </c>
      <c r="AA109" s="28" t="str" cm="1">
        <f t="array" ref="AA109">IFERROR(_xlfn.XLOOKUP($B$4&amp;$B$11&amp;Z109,$A$69:$A$91&amp;$B$69:$B$91&amp;$C$69:$C$91,$D$69:$D$91),"")</f>
        <v/>
      </c>
      <c r="AB109" s="30" t="str">
        <f t="shared" si="116"/>
        <v/>
      </c>
      <c r="AC109" s="29" t="str">
        <f t="shared" si="131"/>
        <v/>
      </c>
      <c r="AD109" s="29">
        <f t="shared" si="132"/>
        <v>0</v>
      </c>
      <c r="AE109" s="30" t="str">
        <f t="shared" si="133"/>
        <v/>
      </c>
      <c r="AI109" s="6">
        <f t="shared" si="123"/>
        <v>103</v>
      </c>
      <c r="AJ109" s="9">
        <f t="shared" si="134"/>
        <v>500</v>
      </c>
      <c r="AM109" s="8">
        <f t="shared" si="110"/>
        <v>500</v>
      </c>
      <c r="AN109" s="32" t="str">
        <f t="shared" si="135"/>
        <v>NA</v>
      </c>
      <c r="AO109" s="33" t="str" cm="1">
        <f t="array" ref="AO109">IFERROR(_xlfn.XLOOKUP($B$4&amp;$B$11&amp;AN109,$A$69:$A$91&amp;$B$69:$B$91&amp;$C$69:$C$91,$D$69:$D$91),"")</f>
        <v/>
      </c>
      <c r="AP109" s="32" t="str">
        <f t="shared" si="117"/>
        <v/>
      </c>
      <c r="AQ109" s="37" t="str">
        <f t="shared" si="136"/>
        <v/>
      </c>
      <c r="AR109" s="37">
        <f t="shared" si="137"/>
        <v>0</v>
      </c>
      <c r="AS109" s="32" t="str">
        <f t="shared" si="138"/>
        <v/>
      </c>
      <c r="AT109" s="32"/>
      <c r="AU109" s="8"/>
      <c r="AV109" s="8"/>
      <c r="AW109" s="20">
        <f t="shared" si="107"/>
        <v>103</v>
      </c>
      <c r="AX109" s="22">
        <f t="shared" si="103"/>
        <v>625</v>
      </c>
      <c r="AY109" s="8"/>
      <c r="AZ109" s="8"/>
      <c r="BA109" s="22">
        <f t="shared" si="108"/>
        <v>625</v>
      </c>
      <c r="BB109" s="32" t="str">
        <f t="shared" si="139"/>
        <v>NA</v>
      </c>
      <c r="BC109" s="33" t="str" cm="1">
        <f t="array" ref="BC109">IFERROR(_xlfn.XLOOKUP($B$4&amp;$B$11&amp;BB109,$A$69:$A$91&amp;$B$69:$B$91&amp;$C$69:$C$91,$D$69:$D$91),"")</f>
        <v/>
      </c>
      <c r="BD109" s="37" t="str">
        <f t="shared" si="170"/>
        <v/>
      </c>
      <c r="BE109" s="37">
        <f t="shared" si="140"/>
        <v>0</v>
      </c>
      <c r="BF109" s="37">
        <f t="shared" si="141"/>
        <v>0</v>
      </c>
      <c r="BG109" s="32" t="str">
        <f t="shared" si="142"/>
        <v/>
      </c>
      <c r="BK109" s="20">
        <f t="shared" si="118"/>
        <v>103</v>
      </c>
      <c r="BL109" s="22">
        <f t="shared" si="104"/>
        <v>625</v>
      </c>
      <c r="BO109" s="22">
        <f t="shared" si="111"/>
        <v>625</v>
      </c>
      <c r="BP109" s="32" t="str">
        <f t="shared" si="143"/>
        <v>NA</v>
      </c>
      <c r="BQ109" s="33" t="str" cm="1">
        <f t="array" ref="BQ109">IFERROR(_xlfn.XLOOKUP($B$4&amp;$B$11&amp;BP109,$A$69:$A$91&amp;$B$69:$B$91&amp;$C$69:$C$91,$D$69:$D$91),"")</f>
        <v/>
      </c>
      <c r="BR109" s="37" t="str">
        <f t="shared" si="171"/>
        <v/>
      </c>
      <c r="BS109" s="37">
        <f t="shared" si="144"/>
        <v>0</v>
      </c>
      <c r="BT109" s="37">
        <f t="shared" si="145"/>
        <v>0</v>
      </c>
      <c r="BU109" s="32" t="str">
        <f t="shared" si="146"/>
        <v/>
      </c>
      <c r="BV109" s="32"/>
      <c r="BY109" s="6">
        <f t="shared" si="124"/>
        <v>103</v>
      </c>
      <c r="BZ109" s="9">
        <f t="shared" si="147"/>
        <v>500</v>
      </c>
      <c r="CA109" s="6">
        <f t="shared" si="148"/>
        <v>0</v>
      </c>
      <c r="CC109" s="8">
        <f t="shared" si="112"/>
        <v>500</v>
      </c>
      <c r="CD109" s="42" t="str">
        <f t="shared" si="149"/>
        <v>NA</v>
      </c>
      <c r="CE109" s="43" t="str" cm="1">
        <f t="array" ref="CE109">IFERROR(_xlfn.XLOOKUP($B$4&amp;$B$11&amp;CD109,$A$69:$A$91&amp;$B$69:$B$91&amp;$C$69:$C$91,$D$69:$D$91),"")</f>
        <v/>
      </c>
      <c r="CF109" s="42" t="str">
        <f t="shared" si="119"/>
        <v/>
      </c>
      <c r="CG109" s="44" t="str">
        <f t="shared" si="150"/>
        <v/>
      </c>
      <c r="CH109" s="44">
        <f t="shared" si="151"/>
        <v>0</v>
      </c>
      <c r="CI109" s="42" t="str">
        <f t="shared" si="152"/>
        <v/>
      </c>
      <c r="CJ109" s="42"/>
      <c r="CM109" s="6">
        <f t="shared" si="125"/>
        <v>103</v>
      </c>
      <c r="CN109" s="9">
        <f t="shared" si="153"/>
        <v>500</v>
      </c>
      <c r="CQ109" s="8">
        <f t="shared" si="113"/>
        <v>500</v>
      </c>
      <c r="CR109" s="42" t="str">
        <f t="shared" si="154"/>
        <v>NA</v>
      </c>
      <c r="CS109" s="43" t="str" cm="1">
        <f t="array" ref="CS109">IFERROR(_xlfn.XLOOKUP($B$4&amp;$B$11&amp;CR109,$A$69:$A$91&amp;$B$69:$B$91&amp;$C$69:$C$91,$D$69:$D$91),"")</f>
        <v/>
      </c>
      <c r="CT109" s="42" t="str">
        <f t="shared" si="120"/>
        <v/>
      </c>
      <c r="CU109" s="44" t="str">
        <f t="shared" si="155"/>
        <v/>
      </c>
      <c r="CV109" s="44">
        <f t="shared" si="156"/>
        <v>0</v>
      </c>
      <c r="CW109" s="42" t="str">
        <f t="shared" si="157"/>
        <v/>
      </c>
      <c r="DA109" s="6">
        <f t="shared" si="126"/>
        <v>103</v>
      </c>
      <c r="DB109" s="4">
        <f t="shared" si="105"/>
        <v>625</v>
      </c>
      <c r="DC109" s="6">
        <f t="shared" si="158"/>
        <v>0</v>
      </c>
      <c r="DE109" s="24">
        <f t="shared" si="114"/>
        <v>625</v>
      </c>
      <c r="DF109" s="42" t="str">
        <f t="shared" si="159"/>
        <v>NA</v>
      </c>
      <c r="DG109" s="43" t="str" cm="1">
        <f t="array" ref="DG109">IFERROR(_xlfn.XLOOKUP($B$4&amp;$B$11&amp;DF109,$A$69:$A$91&amp;$B$69:$B$91&amp;$C$69:$C$91,$D$69:$D$91),"")</f>
        <v/>
      </c>
      <c r="DH109" s="44" t="str">
        <f t="shared" si="172"/>
        <v/>
      </c>
      <c r="DI109" s="44">
        <f t="shared" si="160"/>
        <v>0</v>
      </c>
      <c r="DJ109" s="44">
        <f t="shared" si="161"/>
        <v>0</v>
      </c>
      <c r="DK109" s="42" t="str">
        <f t="shared" si="162"/>
        <v/>
      </c>
      <c r="DL109" s="42"/>
      <c r="DO109" s="6">
        <f t="shared" si="127"/>
        <v>103</v>
      </c>
      <c r="DP109" s="3">
        <f t="shared" si="106"/>
        <v>625</v>
      </c>
      <c r="DS109" s="24">
        <f t="shared" si="121"/>
        <v>625</v>
      </c>
      <c r="DT109" s="42" t="str">
        <f t="shared" si="163"/>
        <v>NA</v>
      </c>
      <c r="DU109" s="43" t="str" cm="1">
        <f t="array" ref="DU109">IFERROR(_xlfn.XLOOKUP($B$4&amp;$B$11&amp;DT109,$A$69:$A$91&amp;$B$69:$B$91&amp;$C$69:$C$91,$D$69:$D$91),"")</f>
        <v/>
      </c>
      <c r="DV109" s="44" t="str">
        <f t="shared" si="173"/>
        <v/>
      </c>
      <c r="DW109" s="44">
        <f t="shared" si="164"/>
        <v>0</v>
      </c>
      <c r="DX109" s="44">
        <f t="shared" si="165"/>
        <v>0</v>
      </c>
      <c r="DY109" s="42" t="str">
        <f t="shared" si="166"/>
        <v/>
      </c>
      <c r="DZ109" s="42"/>
      <c r="EC109" s="6">
        <f t="shared" si="128"/>
        <v>103</v>
      </c>
      <c r="ED109" s="47">
        <f t="shared" si="176"/>
        <v>531.91489361702122</v>
      </c>
      <c r="EE109" s="6">
        <f t="shared" si="175"/>
        <v>0</v>
      </c>
      <c r="EG109" s="8">
        <f t="shared" si="115"/>
        <v>531.91489361702122</v>
      </c>
      <c r="EH109" s="45" t="s">
        <v>62</v>
      </c>
      <c r="EI109" s="110">
        <f t="shared" si="177"/>
        <v>0</v>
      </c>
      <c r="EJ109" s="109">
        <f t="shared" si="174"/>
        <v>0</v>
      </c>
      <c r="EK109" s="109">
        <f t="shared" si="167"/>
        <v>0</v>
      </c>
      <c r="EL109" s="44">
        <f t="shared" si="168"/>
        <v>0</v>
      </c>
      <c r="EM109" s="42" t="str">
        <f t="shared" si="169"/>
        <v/>
      </c>
    </row>
    <row r="110" spans="1:143" hidden="1" x14ac:dyDescent="0.25">
      <c r="A110" s="1" t="s">
        <v>189</v>
      </c>
      <c r="B110" s="1" t="s">
        <v>4</v>
      </c>
      <c r="U110" s="6">
        <f t="shared" si="122"/>
        <v>104</v>
      </c>
      <c r="V110" s="9">
        <f t="shared" si="129"/>
        <v>500</v>
      </c>
      <c r="Y110" s="8">
        <f t="shared" si="109"/>
        <v>500</v>
      </c>
      <c r="Z110" s="30" t="str">
        <f t="shared" si="130"/>
        <v>NA</v>
      </c>
      <c r="AA110" s="28" t="str" cm="1">
        <f t="array" ref="AA110">IFERROR(_xlfn.XLOOKUP($B$4&amp;$B$11&amp;Z110,$A$69:$A$91&amp;$B$69:$B$91&amp;$C$69:$C$91,$D$69:$D$91),"")</f>
        <v/>
      </c>
      <c r="AB110" s="30" t="str">
        <f t="shared" si="116"/>
        <v/>
      </c>
      <c r="AC110" s="29" t="str">
        <f t="shared" si="131"/>
        <v/>
      </c>
      <c r="AD110" s="29">
        <f t="shared" si="132"/>
        <v>0</v>
      </c>
      <c r="AE110" s="30" t="str">
        <f t="shared" si="133"/>
        <v/>
      </c>
      <c r="AI110" s="6">
        <f t="shared" si="123"/>
        <v>104</v>
      </c>
      <c r="AJ110" s="9">
        <f t="shared" si="134"/>
        <v>500</v>
      </c>
      <c r="AM110" s="8">
        <f t="shared" si="110"/>
        <v>500</v>
      </c>
      <c r="AN110" s="32" t="str">
        <f t="shared" si="135"/>
        <v>NA</v>
      </c>
      <c r="AO110" s="33" t="str" cm="1">
        <f t="array" ref="AO110">IFERROR(_xlfn.XLOOKUP($B$4&amp;$B$11&amp;AN110,$A$69:$A$91&amp;$B$69:$B$91&amp;$C$69:$C$91,$D$69:$D$91),"")</f>
        <v/>
      </c>
      <c r="AP110" s="32" t="str">
        <f t="shared" si="117"/>
        <v/>
      </c>
      <c r="AQ110" s="37" t="str">
        <f t="shared" si="136"/>
        <v/>
      </c>
      <c r="AR110" s="37">
        <f t="shared" si="137"/>
        <v>0</v>
      </c>
      <c r="AS110" s="32" t="str">
        <f t="shared" si="138"/>
        <v/>
      </c>
      <c r="AT110" s="32"/>
      <c r="AU110" s="8"/>
      <c r="AV110" s="8"/>
      <c r="AW110" s="20">
        <f t="shared" si="107"/>
        <v>104</v>
      </c>
      <c r="AX110" s="22">
        <f t="shared" si="103"/>
        <v>625</v>
      </c>
      <c r="AY110" s="8"/>
      <c r="AZ110" s="8"/>
      <c r="BA110" s="22">
        <f t="shared" si="108"/>
        <v>625</v>
      </c>
      <c r="BB110" s="32" t="str">
        <f t="shared" si="139"/>
        <v>NA</v>
      </c>
      <c r="BC110" s="33" t="str" cm="1">
        <f t="array" ref="BC110">IFERROR(_xlfn.XLOOKUP($B$4&amp;$B$11&amp;BB110,$A$69:$A$91&amp;$B$69:$B$91&amp;$C$69:$C$91,$D$69:$D$91),"")</f>
        <v/>
      </c>
      <c r="BD110" s="37" t="str">
        <f t="shared" si="170"/>
        <v/>
      </c>
      <c r="BE110" s="37">
        <f t="shared" si="140"/>
        <v>0</v>
      </c>
      <c r="BF110" s="37">
        <f t="shared" si="141"/>
        <v>0</v>
      </c>
      <c r="BG110" s="32" t="str">
        <f t="shared" si="142"/>
        <v/>
      </c>
      <c r="BK110" s="20">
        <f t="shared" si="118"/>
        <v>104</v>
      </c>
      <c r="BL110" s="22">
        <f t="shared" si="104"/>
        <v>625</v>
      </c>
      <c r="BO110" s="22">
        <f t="shared" si="111"/>
        <v>625</v>
      </c>
      <c r="BP110" s="32" t="str">
        <f t="shared" si="143"/>
        <v>NA</v>
      </c>
      <c r="BQ110" s="33" t="str" cm="1">
        <f t="array" ref="BQ110">IFERROR(_xlfn.XLOOKUP($B$4&amp;$B$11&amp;BP110,$A$69:$A$91&amp;$B$69:$B$91&amp;$C$69:$C$91,$D$69:$D$91),"")</f>
        <v/>
      </c>
      <c r="BR110" s="37" t="str">
        <f t="shared" si="171"/>
        <v/>
      </c>
      <c r="BS110" s="37">
        <f t="shared" si="144"/>
        <v>0</v>
      </c>
      <c r="BT110" s="37">
        <f t="shared" si="145"/>
        <v>0</v>
      </c>
      <c r="BU110" s="32" t="str">
        <f t="shared" si="146"/>
        <v/>
      </c>
      <c r="BV110" s="32"/>
      <c r="BY110" s="6">
        <f t="shared" si="124"/>
        <v>104</v>
      </c>
      <c r="BZ110" s="9">
        <f t="shared" si="147"/>
        <v>500</v>
      </c>
      <c r="CA110" s="6">
        <f t="shared" si="148"/>
        <v>0</v>
      </c>
      <c r="CC110" s="8">
        <f t="shared" si="112"/>
        <v>500</v>
      </c>
      <c r="CD110" s="42" t="str">
        <f t="shared" si="149"/>
        <v>NA</v>
      </c>
      <c r="CE110" s="43" t="str" cm="1">
        <f t="array" ref="CE110">IFERROR(_xlfn.XLOOKUP($B$4&amp;$B$11&amp;CD110,$A$69:$A$91&amp;$B$69:$B$91&amp;$C$69:$C$91,$D$69:$D$91),"")</f>
        <v/>
      </c>
      <c r="CF110" s="42" t="str">
        <f t="shared" si="119"/>
        <v/>
      </c>
      <c r="CG110" s="44" t="str">
        <f t="shared" si="150"/>
        <v/>
      </c>
      <c r="CH110" s="44">
        <f t="shared" si="151"/>
        <v>0</v>
      </c>
      <c r="CI110" s="42" t="str">
        <f t="shared" si="152"/>
        <v/>
      </c>
      <c r="CJ110" s="42"/>
      <c r="CM110" s="6">
        <f t="shared" si="125"/>
        <v>104</v>
      </c>
      <c r="CN110" s="9">
        <f t="shared" si="153"/>
        <v>500</v>
      </c>
      <c r="CQ110" s="8">
        <f t="shared" si="113"/>
        <v>500</v>
      </c>
      <c r="CR110" s="42" t="str">
        <f t="shared" si="154"/>
        <v>NA</v>
      </c>
      <c r="CS110" s="43" t="str" cm="1">
        <f t="array" ref="CS110">IFERROR(_xlfn.XLOOKUP($B$4&amp;$B$11&amp;CR110,$A$69:$A$91&amp;$B$69:$B$91&amp;$C$69:$C$91,$D$69:$D$91),"")</f>
        <v/>
      </c>
      <c r="CT110" s="42" t="str">
        <f t="shared" si="120"/>
        <v/>
      </c>
      <c r="CU110" s="44" t="str">
        <f t="shared" si="155"/>
        <v/>
      </c>
      <c r="CV110" s="44">
        <f t="shared" si="156"/>
        <v>0</v>
      </c>
      <c r="CW110" s="42" t="str">
        <f t="shared" si="157"/>
        <v/>
      </c>
      <c r="DA110" s="6">
        <f t="shared" si="126"/>
        <v>104</v>
      </c>
      <c r="DB110" s="4">
        <f t="shared" si="105"/>
        <v>625</v>
      </c>
      <c r="DC110" s="6">
        <f t="shared" si="158"/>
        <v>0</v>
      </c>
      <c r="DE110" s="24">
        <f t="shared" si="114"/>
        <v>625</v>
      </c>
      <c r="DF110" s="42" t="str">
        <f t="shared" si="159"/>
        <v>NA</v>
      </c>
      <c r="DG110" s="43" t="str" cm="1">
        <f t="array" ref="DG110">IFERROR(_xlfn.XLOOKUP($B$4&amp;$B$11&amp;DF110,$A$69:$A$91&amp;$B$69:$B$91&amp;$C$69:$C$91,$D$69:$D$91),"")</f>
        <v/>
      </c>
      <c r="DH110" s="44" t="str">
        <f t="shared" si="172"/>
        <v/>
      </c>
      <c r="DI110" s="44">
        <f t="shared" si="160"/>
        <v>0</v>
      </c>
      <c r="DJ110" s="44">
        <f t="shared" si="161"/>
        <v>0</v>
      </c>
      <c r="DK110" s="42" t="str">
        <f t="shared" si="162"/>
        <v/>
      </c>
      <c r="DL110" s="42"/>
      <c r="DO110" s="6">
        <f t="shared" si="127"/>
        <v>104</v>
      </c>
      <c r="DP110" s="3">
        <f t="shared" si="106"/>
        <v>625</v>
      </c>
      <c r="DS110" s="24">
        <f t="shared" si="121"/>
        <v>625</v>
      </c>
      <c r="DT110" s="42" t="str">
        <f t="shared" si="163"/>
        <v>NA</v>
      </c>
      <c r="DU110" s="43" t="str" cm="1">
        <f t="array" ref="DU110">IFERROR(_xlfn.XLOOKUP($B$4&amp;$B$11&amp;DT110,$A$69:$A$91&amp;$B$69:$B$91&amp;$C$69:$C$91,$D$69:$D$91),"")</f>
        <v/>
      </c>
      <c r="DV110" s="44" t="str">
        <f t="shared" si="173"/>
        <v/>
      </c>
      <c r="DW110" s="44">
        <f t="shared" si="164"/>
        <v>0</v>
      </c>
      <c r="DX110" s="44">
        <f t="shared" si="165"/>
        <v>0</v>
      </c>
      <c r="DY110" s="42" t="str">
        <f t="shared" si="166"/>
        <v/>
      </c>
      <c r="DZ110" s="42"/>
      <c r="EC110" s="6">
        <f t="shared" si="128"/>
        <v>104</v>
      </c>
      <c r="ED110" s="47">
        <f t="shared" si="176"/>
        <v>531.91489361702122</v>
      </c>
      <c r="EE110" s="6">
        <f t="shared" si="175"/>
        <v>0</v>
      </c>
      <c r="EG110" s="8">
        <f t="shared" si="115"/>
        <v>531.91489361702122</v>
      </c>
      <c r="EH110" s="45" t="s">
        <v>62</v>
      </c>
      <c r="EI110" s="110">
        <f t="shared" si="177"/>
        <v>0</v>
      </c>
      <c r="EJ110" s="109">
        <f t="shared" si="174"/>
        <v>0</v>
      </c>
      <c r="EK110" s="109">
        <f t="shared" si="167"/>
        <v>0</v>
      </c>
      <c r="EL110" s="44">
        <f t="shared" si="168"/>
        <v>0</v>
      </c>
      <c r="EM110" s="42" t="str">
        <f t="shared" si="169"/>
        <v/>
      </c>
    </row>
    <row r="111" spans="1:143" hidden="1" x14ac:dyDescent="0.25">
      <c r="A111" s="1" t="s">
        <v>188</v>
      </c>
      <c r="B111" s="1" t="s">
        <v>4</v>
      </c>
      <c r="U111" s="6">
        <f t="shared" si="122"/>
        <v>105</v>
      </c>
      <c r="V111" s="9">
        <f t="shared" si="129"/>
        <v>500</v>
      </c>
      <c r="Y111" s="8">
        <f t="shared" si="109"/>
        <v>500</v>
      </c>
      <c r="Z111" s="30" t="str">
        <f t="shared" si="130"/>
        <v>NA</v>
      </c>
      <c r="AA111" s="28" t="str" cm="1">
        <f t="array" ref="AA111">IFERROR(_xlfn.XLOOKUP($B$4&amp;$B$11&amp;Z111,$A$69:$A$91&amp;$B$69:$B$91&amp;$C$69:$C$91,$D$69:$D$91),"")</f>
        <v/>
      </c>
      <c r="AB111" s="30" t="str">
        <f t="shared" si="116"/>
        <v/>
      </c>
      <c r="AC111" s="29" t="str">
        <f t="shared" si="131"/>
        <v/>
      </c>
      <c r="AD111" s="29">
        <f t="shared" si="132"/>
        <v>0</v>
      </c>
      <c r="AE111" s="30" t="str">
        <f t="shared" si="133"/>
        <v/>
      </c>
      <c r="AI111" s="6">
        <f t="shared" si="123"/>
        <v>105</v>
      </c>
      <c r="AJ111" s="9">
        <f t="shared" si="134"/>
        <v>500</v>
      </c>
      <c r="AM111" s="8">
        <f t="shared" si="110"/>
        <v>500</v>
      </c>
      <c r="AN111" s="32" t="str">
        <f t="shared" si="135"/>
        <v>NA</v>
      </c>
      <c r="AO111" s="33" t="str" cm="1">
        <f t="array" ref="AO111">IFERROR(_xlfn.XLOOKUP($B$4&amp;$B$11&amp;AN111,$A$69:$A$91&amp;$B$69:$B$91&amp;$C$69:$C$91,$D$69:$D$91),"")</f>
        <v/>
      </c>
      <c r="AP111" s="32" t="str">
        <f t="shared" si="117"/>
        <v/>
      </c>
      <c r="AQ111" s="37" t="str">
        <f t="shared" si="136"/>
        <v/>
      </c>
      <c r="AR111" s="37">
        <f t="shared" si="137"/>
        <v>0</v>
      </c>
      <c r="AS111" s="32" t="str">
        <f t="shared" si="138"/>
        <v/>
      </c>
      <c r="AT111" s="32"/>
      <c r="AU111" s="8"/>
      <c r="AV111" s="8"/>
      <c r="AW111" s="20">
        <f t="shared" si="107"/>
        <v>105</v>
      </c>
      <c r="AX111" s="22">
        <f t="shared" si="103"/>
        <v>625</v>
      </c>
      <c r="AY111" s="8"/>
      <c r="AZ111" s="8"/>
      <c r="BA111" s="22">
        <f t="shared" si="108"/>
        <v>625</v>
      </c>
      <c r="BB111" s="32" t="str">
        <f t="shared" si="139"/>
        <v>NA</v>
      </c>
      <c r="BC111" s="33" t="str" cm="1">
        <f t="array" ref="BC111">IFERROR(_xlfn.XLOOKUP($B$4&amp;$B$11&amp;BB111,$A$69:$A$91&amp;$B$69:$B$91&amp;$C$69:$C$91,$D$69:$D$91),"")</f>
        <v/>
      </c>
      <c r="BD111" s="37" t="str">
        <f t="shared" si="170"/>
        <v/>
      </c>
      <c r="BE111" s="37">
        <f t="shared" si="140"/>
        <v>0</v>
      </c>
      <c r="BF111" s="37">
        <f t="shared" si="141"/>
        <v>0</v>
      </c>
      <c r="BG111" s="32" t="str">
        <f t="shared" si="142"/>
        <v/>
      </c>
      <c r="BK111" s="20">
        <f t="shared" si="118"/>
        <v>105</v>
      </c>
      <c r="BL111" s="22">
        <f t="shared" si="104"/>
        <v>625</v>
      </c>
      <c r="BO111" s="22">
        <f t="shared" si="111"/>
        <v>625</v>
      </c>
      <c r="BP111" s="32" t="str">
        <f t="shared" si="143"/>
        <v>NA</v>
      </c>
      <c r="BQ111" s="33" t="str" cm="1">
        <f t="array" ref="BQ111">IFERROR(_xlfn.XLOOKUP($B$4&amp;$B$11&amp;BP111,$A$69:$A$91&amp;$B$69:$B$91&amp;$C$69:$C$91,$D$69:$D$91),"")</f>
        <v/>
      </c>
      <c r="BR111" s="37" t="str">
        <f t="shared" si="171"/>
        <v/>
      </c>
      <c r="BS111" s="37">
        <f t="shared" si="144"/>
        <v>0</v>
      </c>
      <c r="BT111" s="37">
        <f t="shared" si="145"/>
        <v>0</v>
      </c>
      <c r="BU111" s="32" t="str">
        <f t="shared" si="146"/>
        <v/>
      </c>
      <c r="BV111" s="32"/>
      <c r="BY111" s="6">
        <f t="shared" si="124"/>
        <v>105</v>
      </c>
      <c r="BZ111" s="9">
        <f t="shared" si="147"/>
        <v>500</v>
      </c>
      <c r="CA111" s="6">
        <f t="shared" si="148"/>
        <v>0</v>
      </c>
      <c r="CC111" s="8">
        <f t="shared" si="112"/>
        <v>500</v>
      </c>
      <c r="CD111" s="42" t="str">
        <f t="shared" si="149"/>
        <v>NA</v>
      </c>
      <c r="CE111" s="43" t="str" cm="1">
        <f t="array" ref="CE111">IFERROR(_xlfn.XLOOKUP($B$4&amp;$B$11&amp;CD111,$A$69:$A$91&amp;$B$69:$B$91&amp;$C$69:$C$91,$D$69:$D$91),"")</f>
        <v/>
      </c>
      <c r="CF111" s="42" t="str">
        <f t="shared" si="119"/>
        <v/>
      </c>
      <c r="CG111" s="44" t="str">
        <f t="shared" si="150"/>
        <v/>
      </c>
      <c r="CH111" s="44">
        <f t="shared" si="151"/>
        <v>0</v>
      </c>
      <c r="CI111" s="42" t="str">
        <f t="shared" si="152"/>
        <v/>
      </c>
      <c r="CJ111" s="42"/>
      <c r="CM111" s="6">
        <f t="shared" si="125"/>
        <v>105</v>
      </c>
      <c r="CN111" s="9">
        <f t="shared" si="153"/>
        <v>500</v>
      </c>
      <c r="CQ111" s="8">
        <f t="shared" si="113"/>
        <v>500</v>
      </c>
      <c r="CR111" s="42" t="str">
        <f t="shared" si="154"/>
        <v>NA</v>
      </c>
      <c r="CS111" s="43" t="str" cm="1">
        <f t="array" ref="CS111">IFERROR(_xlfn.XLOOKUP($B$4&amp;$B$11&amp;CR111,$A$69:$A$91&amp;$B$69:$B$91&amp;$C$69:$C$91,$D$69:$D$91),"")</f>
        <v/>
      </c>
      <c r="CT111" s="42" t="str">
        <f t="shared" si="120"/>
        <v/>
      </c>
      <c r="CU111" s="44" t="str">
        <f t="shared" si="155"/>
        <v/>
      </c>
      <c r="CV111" s="44">
        <f t="shared" si="156"/>
        <v>0</v>
      </c>
      <c r="CW111" s="42" t="str">
        <f t="shared" si="157"/>
        <v/>
      </c>
      <c r="DA111" s="6">
        <f t="shared" si="126"/>
        <v>105</v>
      </c>
      <c r="DB111" s="4">
        <f t="shared" si="105"/>
        <v>625</v>
      </c>
      <c r="DC111" s="6">
        <f t="shared" si="158"/>
        <v>0</v>
      </c>
      <c r="DE111" s="24">
        <f t="shared" si="114"/>
        <v>625</v>
      </c>
      <c r="DF111" s="42" t="str">
        <f t="shared" si="159"/>
        <v>NA</v>
      </c>
      <c r="DG111" s="43" t="str" cm="1">
        <f t="array" ref="DG111">IFERROR(_xlfn.XLOOKUP($B$4&amp;$B$11&amp;DF111,$A$69:$A$91&amp;$B$69:$B$91&amp;$C$69:$C$91,$D$69:$D$91),"")</f>
        <v/>
      </c>
      <c r="DH111" s="44" t="str">
        <f t="shared" si="172"/>
        <v/>
      </c>
      <c r="DI111" s="44">
        <f t="shared" si="160"/>
        <v>0</v>
      </c>
      <c r="DJ111" s="44">
        <f t="shared" si="161"/>
        <v>0</v>
      </c>
      <c r="DK111" s="42" t="str">
        <f t="shared" si="162"/>
        <v/>
      </c>
      <c r="DL111" s="42"/>
      <c r="DO111" s="6">
        <f t="shared" si="127"/>
        <v>105</v>
      </c>
      <c r="DP111" s="3">
        <f t="shared" si="106"/>
        <v>625</v>
      </c>
      <c r="DS111" s="24">
        <f t="shared" si="121"/>
        <v>625</v>
      </c>
      <c r="DT111" s="42" t="str">
        <f t="shared" si="163"/>
        <v>NA</v>
      </c>
      <c r="DU111" s="43" t="str" cm="1">
        <f t="array" ref="DU111">IFERROR(_xlfn.XLOOKUP($B$4&amp;$B$11&amp;DT111,$A$69:$A$91&amp;$B$69:$B$91&amp;$C$69:$C$91,$D$69:$D$91),"")</f>
        <v/>
      </c>
      <c r="DV111" s="44" t="str">
        <f t="shared" si="173"/>
        <v/>
      </c>
      <c r="DW111" s="44">
        <f t="shared" si="164"/>
        <v>0</v>
      </c>
      <c r="DX111" s="44">
        <f t="shared" si="165"/>
        <v>0</v>
      </c>
      <c r="DY111" s="42" t="str">
        <f t="shared" si="166"/>
        <v/>
      </c>
      <c r="DZ111" s="42"/>
      <c r="EC111" s="6">
        <f t="shared" si="128"/>
        <v>105</v>
      </c>
      <c r="ED111" s="47">
        <f t="shared" si="176"/>
        <v>531.91489361702122</v>
      </c>
      <c r="EE111" s="6">
        <f t="shared" si="175"/>
        <v>0</v>
      </c>
      <c r="EG111" s="8">
        <f t="shared" si="115"/>
        <v>531.91489361702122</v>
      </c>
      <c r="EH111" s="45" t="s">
        <v>62</v>
      </c>
      <c r="EI111" s="110">
        <f t="shared" si="177"/>
        <v>0</v>
      </c>
      <c r="EJ111" s="109">
        <f t="shared" si="174"/>
        <v>0</v>
      </c>
      <c r="EK111" s="109">
        <f t="shared" si="167"/>
        <v>0</v>
      </c>
      <c r="EL111" s="44">
        <f t="shared" si="168"/>
        <v>0</v>
      </c>
      <c r="EM111" s="42" t="str">
        <f t="shared" si="169"/>
        <v/>
      </c>
    </row>
    <row r="112" spans="1:143" hidden="1" x14ac:dyDescent="0.25">
      <c r="A112" s="1" t="s">
        <v>34</v>
      </c>
      <c r="B112" s="1" t="s">
        <v>34</v>
      </c>
      <c r="U112" s="6">
        <f t="shared" si="122"/>
        <v>106</v>
      </c>
      <c r="V112" s="9">
        <f t="shared" si="129"/>
        <v>500</v>
      </c>
      <c r="Y112" s="8">
        <f t="shared" si="109"/>
        <v>500</v>
      </c>
      <c r="Z112" s="30" t="str">
        <f t="shared" si="130"/>
        <v>NA</v>
      </c>
      <c r="AA112" s="28" t="str" cm="1">
        <f t="array" ref="AA112">IFERROR(_xlfn.XLOOKUP($B$4&amp;$B$11&amp;Z112,$A$69:$A$91&amp;$B$69:$B$91&amp;$C$69:$C$91,$D$69:$D$91),"")</f>
        <v/>
      </c>
      <c r="AB112" s="30" t="str">
        <f t="shared" si="116"/>
        <v/>
      </c>
      <c r="AC112" s="29" t="str">
        <f t="shared" si="131"/>
        <v/>
      </c>
      <c r="AD112" s="29">
        <f t="shared" si="132"/>
        <v>0</v>
      </c>
      <c r="AE112" s="30" t="str">
        <f t="shared" si="133"/>
        <v/>
      </c>
      <c r="AI112" s="6">
        <f t="shared" si="123"/>
        <v>106</v>
      </c>
      <c r="AJ112" s="9">
        <f t="shared" si="134"/>
        <v>500</v>
      </c>
      <c r="AM112" s="8">
        <f t="shared" si="110"/>
        <v>500</v>
      </c>
      <c r="AN112" s="32" t="str">
        <f t="shared" si="135"/>
        <v>NA</v>
      </c>
      <c r="AO112" s="33" t="str" cm="1">
        <f t="array" ref="AO112">IFERROR(_xlfn.XLOOKUP($B$4&amp;$B$11&amp;AN112,$A$69:$A$91&amp;$B$69:$B$91&amp;$C$69:$C$91,$D$69:$D$91),"")</f>
        <v/>
      </c>
      <c r="AP112" s="32" t="str">
        <f t="shared" si="117"/>
        <v/>
      </c>
      <c r="AQ112" s="37" t="str">
        <f t="shared" si="136"/>
        <v/>
      </c>
      <c r="AR112" s="37">
        <f t="shared" si="137"/>
        <v>0</v>
      </c>
      <c r="AS112" s="32" t="str">
        <f t="shared" si="138"/>
        <v/>
      </c>
      <c r="AT112" s="32"/>
      <c r="AU112" s="8"/>
      <c r="AV112" s="8"/>
      <c r="AW112" s="20">
        <f t="shared" si="107"/>
        <v>106</v>
      </c>
      <c r="AX112" s="22">
        <f t="shared" si="103"/>
        <v>625</v>
      </c>
      <c r="AY112" s="8"/>
      <c r="AZ112" s="8"/>
      <c r="BA112" s="22">
        <f t="shared" si="108"/>
        <v>625</v>
      </c>
      <c r="BB112" s="32" t="str">
        <f t="shared" si="139"/>
        <v>NA</v>
      </c>
      <c r="BC112" s="33" t="str" cm="1">
        <f t="array" ref="BC112">IFERROR(_xlfn.XLOOKUP($B$4&amp;$B$11&amp;BB112,$A$69:$A$91&amp;$B$69:$B$91&amp;$C$69:$C$91,$D$69:$D$91),"")</f>
        <v/>
      </c>
      <c r="BD112" s="37" t="str">
        <f t="shared" si="170"/>
        <v/>
      </c>
      <c r="BE112" s="37">
        <f t="shared" si="140"/>
        <v>0</v>
      </c>
      <c r="BF112" s="37">
        <f t="shared" si="141"/>
        <v>0</v>
      </c>
      <c r="BG112" s="32" t="str">
        <f t="shared" si="142"/>
        <v/>
      </c>
      <c r="BK112" s="20">
        <f t="shared" si="118"/>
        <v>106</v>
      </c>
      <c r="BL112" s="22">
        <f t="shared" si="104"/>
        <v>625</v>
      </c>
      <c r="BO112" s="22">
        <f t="shared" si="111"/>
        <v>625</v>
      </c>
      <c r="BP112" s="32" t="str">
        <f t="shared" si="143"/>
        <v>NA</v>
      </c>
      <c r="BQ112" s="33" t="str" cm="1">
        <f t="array" ref="BQ112">IFERROR(_xlfn.XLOOKUP($B$4&amp;$B$11&amp;BP112,$A$69:$A$91&amp;$B$69:$B$91&amp;$C$69:$C$91,$D$69:$D$91),"")</f>
        <v/>
      </c>
      <c r="BR112" s="37" t="str">
        <f t="shared" si="171"/>
        <v/>
      </c>
      <c r="BS112" s="37">
        <f t="shared" si="144"/>
        <v>0</v>
      </c>
      <c r="BT112" s="37">
        <f t="shared" si="145"/>
        <v>0</v>
      </c>
      <c r="BU112" s="32" t="str">
        <f t="shared" si="146"/>
        <v/>
      </c>
      <c r="BV112" s="32"/>
      <c r="BY112" s="6">
        <f t="shared" si="124"/>
        <v>106</v>
      </c>
      <c r="BZ112" s="9">
        <f t="shared" si="147"/>
        <v>500</v>
      </c>
      <c r="CA112" s="6">
        <f t="shared" si="148"/>
        <v>0</v>
      </c>
      <c r="CC112" s="8">
        <f t="shared" si="112"/>
        <v>500</v>
      </c>
      <c r="CD112" s="42" t="str">
        <f t="shared" si="149"/>
        <v>NA</v>
      </c>
      <c r="CE112" s="43" t="str" cm="1">
        <f t="array" ref="CE112">IFERROR(_xlfn.XLOOKUP($B$4&amp;$B$11&amp;CD112,$A$69:$A$91&amp;$B$69:$B$91&amp;$C$69:$C$91,$D$69:$D$91),"")</f>
        <v/>
      </c>
      <c r="CF112" s="42" t="str">
        <f t="shared" si="119"/>
        <v/>
      </c>
      <c r="CG112" s="44" t="str">
        <f t="shared" si="150"/>
        <v/>
      </c>
      <c r="CH112" s="44">
        <f t="shared" si="151"/>
        <v>0</v>
      </c>
      <c r="CI112" s="42" t="str">
        <f t="shared" si="152"/>
        <v/>
      </c>
      <c r="CJ112" s="42"/>
      <c r="CM112" s="6">
        <f t="shared" si="125"/>
        <v>106</v>
      </c>
      <c r="CN112" s="9">
        <f t="shared" si="153"/>
        <v>500</v>
      </c>
      <c r="CQ112" s="8">
        <f t="shared" si="113"/>
        <v>500</v>
      </c>
      <c r="CR112" s="42" t="str">
        <f t="shared" si="154"/>
        <v>NA</v>
      </c>
      <c r="CS112" s="43" t="str" cm="1">
        <f t="array" ref="CS112">IFERROR(_xlfn.XLOOKUP($B$4&amp;$B$11&amp;CR112,$A$69:$A$91&amp;$B$69:$B$91&amp;$C$69:$C$91,$D$69:$D$91),"")</f>
        <v/>
      </c>
      <c r="CT112" s="42" t="str">
        <f t="shared" si="120"/>
        <v/>
      </c>
      <c r="CU112" s="44" t="str">
        <f t="shared" si="155"/>
        <v/>
      </c>
      <c r="CV112" s="44">
        <f t="shared" si="156"/>
        <v>0</v>
      </c>
      <c r="CW112" s="42" t="str">
        <f t="shared" si="157"/>
        <v/>
      </c>
      <c r="DA112" s="6">
        <f t="shared" si="126"/>
        <v>106</v>
      </c>
      <c r="DB112" s="4">
        <f t="shared" si="105"/>
        <v>625</v>
      </c>
      <c r="DC112" s="6">
        <f t="shared" si="158"/>
        <v>0</v>
      </c>
      <c r="DE112" s="24">
        <f t="shared" si="114"/>
        <v>625</v>
      </c>
      <c r="DF112" s="42" t="str">
        <f t="shared" si="159"/>
        <v>NA</v>
      </c>
      <c r="DG112" s="43" t="str" cm="1">
        <f t="array" ref="DG112">IFERROR(_xlfn.XLOOKUP($B$4&amp;$B$11&amp;DF112,$A$69:$A$91&amp;$B$69:$B$91&amp;$C$69:$C$91,$D$69:$D$91),"")</f>
        <v/>
      </c>
      <c r="DH112" s="44" t="str">
        <f t="shared" si="172"/>
        <v/>
      </c>
      <c r="DI112" s="44">
        <f t="shared" si="160"/>
        <v>0</v>
      </c>
      <c r="DJ112" s="44">
        <f t="shared" si="161"/>
        <v>0</v>
      </c>
      <c r="DK112" s="42" t="str">
        <f t="shared" si="162"/>
        <v/>
      </c>
      <c r="DL112" s="42"/>
      <c r="DO112" s="6">
        <f t="shared" si="127"/>
        <v>106</v>
      </c>
      <c r="DP112" s="3">
        <f t="shared" si="106"/>
        <v>625</v>
      </c>
      <c r="DS112" s="24">
        <f t="shared" si="121"/>
        <v>625</v>
      </c>
      <c r="DT112" s="42" t="str">
        <f t="shared" si="163"/>
        <v>NA</v>
      </c>
      <c r="DU112" s="43" t="str" cm="1">
        <f t="array" ref="DU112">IFERROR(_xlfn.XLOOKUP($B$4&amp;$B$11&amp;DT112,$A$69:$A$91&amp;$B$69:$B$91&amp;$C$69:$C$91,$D$69:$D$91),"")</f>
        <v/>
      </c>
      <c r="DV112" s="44" t="str">
        <f t="shared" si="173"/>
        <v/>
      </c>
      <c r="DW112" s="44">
        <f t="shared" si="164"/>
        <v>0</v>
      </c>
      <c r="DX112" s="44">
        <f t="shared" si="165"/>
        <v>0</v>
      </c>
      <c r="DY112" s="42" t="str">
        <f t="shared" si="166"/>
        <v/>
      </c>
      <c r="DZ112" s="42"/>
      <c r="EC112" s="6">
        <f t="shared" si="128"/>
        <v>106</v>
      </c>
      <c r="ED112" s="47">
        <f t="shared" si="176"/>
        <v>531.91489361702122</v>
      </c>
      <c r="EE112" s="6">
        <f t="shared" si="175"/>
        <v>0</v>
      </c>
      <c r="EG112" s="8">
        <f t="shared" si="115"/>
        <v>531.91489361702122</v>
      </c>
      <c r="EH112" s="45" t="s">
        <v>62</v>
      </c>
      <c r="EI112" s="110">
        <f t="shared" si="177"/>
        <v>0</v>
      </c>
      <c r="EJ112" s="109">
        <f t="shared" si="174"/>
        <v>0</v>
      </c>
      <c r="EK112" s="109">
        <f t="shared" si="167"/>
        <v>0</v>
      </c>
      <c r="EL112" s="44">
        <f t="shared" si="168"/>
        <v>0</v>
      </c>
      <c r="EM112" s="42" t="str">
        <f t="shared" si="169"/>
        <v/>
      </c>
    </row>
    <row r="113" spans="1:143" hidden="1" x14ac:dyDescent="0.25">
      <c r="U113" s="6">
        <f t="shared" si="122"/>
        <v>107</v>
      </c>
      <c r="V113" s="9">
        <f t="shared" si="129"/>
        <v>500</v>
      </c>
      <c r="Y113" s="8">
        <f t="shared" si="109"/>
        <v>500</v>
      </c>
      <c r="Z113" s="30" t="str">
        <f t="shared" si="130"/>
        <v>NA</v>
      </c>
      <c r="AA113" s="28" t="str" cm="1">
        <f t="array" ref="AA113">IFERROR(_xlfn.XLOOKUP($B$4&amp;$B$11&amp;Z113,$A$69:$A$91&amp;$B$69:$B$91&amp;$C$69:$C$91,$D$69:$D$91),"")</f>
        <v/>
      </c>
      <c r="AB113" s="30" t="str">
        <f t="shared" si="116"/>
        <v/>
      </c>
      <c r="AC113" s="29" t="str">
        <f t="shared" si="131"/>
        <v/>
      </c>
      <c r="AD113" s="29">
        <f t="shared" si="132"/>
        <v>0</v>
      </c>
      <c r="AE113" s="30" t="str">
        <f t="shared" si="133"/>
        <v/>
      </c>
      <c r="AI113" s="6">
        <f t="shared" si="123"/>
        <v>107</v>
      </c>
      <c r="AJ113" s="9">
        <f t="shared" si="134"/>
        <v>500</v>
      </c>
      <c r="AM113" s="8">
        <f t="shared" si="110"/>
        <v>500</v>
      </c>
      <c r="AN113" s="32" t="str">
        <f t="shared" si="135"/>
        <v>NA</v>
      </c>
      <c r="AO113" s="33" t="str" cm="1">
        <f t="array" ref="AO113">IFERROR(_xlfn.XLOOKUP($B$4&amp;$B$11&amp;AN113,$A$69:$A$91&amp;$B$69:$B$91&amp;$C$69:$C$91,$D$69:$D$91),"")</f>
        <v/>
      </c>
      <c r="AP113" s="32" t="str">
        <f t="shared" si="117"/>
        <v/>
      </c>
      <c r="AQ113" s="37" t="str">
        <f t="shared" si="136"/>
        <v/>
      </c>
      <c r="AR113" s="37">
        <f t="shared" si="137"/>
        <v>0</v>
      </c>
      <c r="AS113" s="32" t="str">
        <f t="shared" si="138"/>
        <v/>
      </c>
      <c r="AT113" s="32"/>
      <c r="AU113" s="8"/>
      <c r="AV113" s="8"/>
      <c r="AW113" s="20">
        <f t="shared" si="107"/>
        <v>107</v>
      </c>
      <c r="AX113" s="22">
        <f t="shared" si="103"/>
        <v>625</v>
      </c>
      <c r="AY113" s="8"/>
      <c r="AZ113" s="8"/>
      <c r="BA113" s="22">
        <f t="shared" si="108"/>
        <v>625</v>
      </c>
      <c r="BB113" s="32" t="str">
        <f t="shared" si="139"/>
        <v>NA</v>
      </c>
      <c r="BC113" s="33" t="str" cm="1">
        <f t="array" ref="BC113">IFERROR(_xlfn.XLOOKUP($B$4&amp;$B$11&amp;BB113,$A$69:$A$91&amp;$B$69:$B$91&amp;$C$69:$C$91,$D$69:$D$91),"")</f>
        <v/>
      </c>
      <c r="BD113" s="37" t="str">
        <f t="shared" si="170"/>
        <v/>
      </c>
      <c r="BE113" s="37">
        <f t="shared" si="140"/>
        <v>0</v>
      </c>
      <c r="BF113" s="37">
        <f t="shared" si="141"/>
        <v>0</v>
      </c>
      <c r="BG113" s="32" t="str">
        <f t="shared" si="142"/>
        <v/>
      </c>
      <c r="BK113" s="20">
        <f t="shared" si="118"/>
        <v>107</v>
      </c>
      <c r="BL113" s="22">
        <f t="shared" si="104"/>
        <v>625</v>
      </c>
      <c r="BO113" s="22">
        <f t="shared" si="111"/>
        <v>625</v>
      </c>
      <c r="BP113" s="32" t="str">
        <f t="shared" si="143"/>
        <v>NA</v>
      </c>
      <c r="BQ113" s="33" t="str" cm="1">
        <f t="array" ref="BQ113">IFERROR(_xlfn.XLOOKUP($B$4&amp;$B$11&amp;BP113,$A$69:$A$91&amp;$B$69:$B$91&amp;$C$69:$C$91,$D$69:$D$91),"")</f>
        <v/>
      </c>
      <c r="BR113" s="37" t="str">
        <f t="shared" si="171"/>
        <v/>
      </c>
      <c r="BS113" s="37">
        <f t="shared" si="144"/>
        <v>0</v>
      </c>
      <c r="BT113" s="37">
        <f t="shared" si="145"/>
        <v>0</v>
      </c>
      <c r="BU113" s="32" t="str">
        <f t="shared" si="146"/>
        <v/>
      </c>
      <c r="BV113" s="32"/>
      <c r="BY113" s="6">
        <f t="shared" si="124"/>
        <v>107</v>
      </c>
      <c r="BZ113" s="9">
        <f t="shared" si="147"/>
        <v>500</v>
      </c>
      <c r="CA113" s="6">
        <f t="shared" si="148"/>
        <v>0</v>
      </c>
      <c r="CC113" s="8">
        <f t="shared" si="112"/>
        <v>500</v>
      </c>
      <c r="CD113" s="42" t="str">
        <f t="shared" si="149"/>
        <v>NA</v>
      </c>
      <c r="CE113" s="43" t="str" cm="1">
        <f t="array" ref="CE113">IFERROR(_xlfn.XLOOKUP($B$4&amp;$B$11&amp;CD113,$A$69:$A$91&amp;$B$69:$B$91&amp;$C$69:$C$91,$D$69:$D$91),"")</f>
        <v/>
      </c>
      <c r="CF113" s="42" t="str">
        <f t="shared" si="119"/>
        <v/>
      </c>
      <c r="CG113" s="44" t="str">
        <f t="shared" si="150"/>
        <v/>
      </c>
      <c r="CH113" s="44">
        <f t="shared" si="151"/>
        <v>0</v>
      </c>
      <c r="CI113" s="42" t="str">
        <f t="shared" si="152"/>
        <v/>
      </c>
      <c r="CJ113" s="42"/>
      <c r="CM113" s="6">
        <f t="shared" si="125"/>
        <v>107</v>
      </c>
      <c r="CN113" s="9">
        <f t="shared" si="153"/>
        <v>500</v>
      </c>
      <c r="CQ113" s="8">
        <f t="shared" si="113"/>
        <v>500</v>
      </c>
      <c r="CR113" s="42" t="str">
        <f t="shared" si="154"/>
        <v>NA</v>
      </c>
      <c r="CS113" s="43" t="str" cm="1">
        <f t="array" ref="CS113">IFERROR(_xlfn.XLOOKUP($B$4&amp;$B$11&amp;CR113,$A$69:$A$91&amp;$B$69:$B$91&amp;$C$69:$C$91,$D$69:$D$91),"")</f>
        <v/>
      </c>
      <c r="CT113" s="42" t="str">
        <f t="shared" si="120"/>
        <v/>
      </c>
      <c r="CU113" s="44" t="str">
        <f t="shared" si="155"/>
        <v/>
      </c>
      <c r="CV113" s="44">
        <f t="shared" si="156"/>
        <v>0</v>
      </c>
      <c r="CW113" s="42" t="str">
        <f t="shared" si="157"/>
        <v/>
      </c>
      <c r="DA113" s="6">
        <f t="shared" si="126"/>
        <v>107</v>
      </c>
      <c r="DB113" s="4">
        <f t="shared" si="105"/>
        <v>625</v>
      </c>
      <c r="DC113" s="6">
        <f t="shared" si="158"/>
        <v>0</v>
      </c>
      <c r="DE113" s="24">
        <f t="shared" si="114"/>
        <v>625</v>
      </c>
      <c r="DF113" s="42" t="str">
        <f t="shared" si="159"/>
        <v>NA</v>
      </c>
      <c r="DG113" s="43" t="str" cm="1">
        <f t="array" ref="DG113">IFERROR(_xlfn.XLOOKUP($B$4&amp;$B$11&amp;DF113,$A$69:$A$91&amp;$B$69:$B$91&amp;$C$69:$C$91,$D$69:$D$91),"")</f>
        <v/>
      </c>
      <c r="DH113" s="44" t="str">
        <f t="shared" si="172"/>
        <v/>
      </c>
      <c r="DI113" s="44">
        <f t="shared" si="160"/>
        <v>0</v>
      </c>
      <c r="DJ113" s="44">
        <f t="shared" si="161"/>
        <v>0</v>
      </c>
      <c r="DK113" s="42" t="str">
        <f t="shared" si="162"/>
        <v/>
      </c>
      <c r="DL113" s="42"/>
      <c r="DO113" s="6">
        <f t="shared" si="127"/>
        <v>107</v>
      </c>
      <c r="DP113" s="3">
        <f t="shared" si="106"/>
        <v>625</v>
      </c>
      <c r="DS113" s="24">
        <f t="shared" si="121"/>
        <v>625</v>
      </c>
      <c r="DT113" s="42" t="str">
        <f t="shared" si="163"/>
        <v>NA</v>
      </c>
      <c r="DU113" s="43" t="str" cm="1">
        <f t="array" ref="DU113">IFERROR(_xlfn.XLOOKUP($B$4&amp;$B$11&amp;DT113,$A$69:$A$91&amp;$B$69:$B$91&amp;$C$69:$C$91,$D$69:$D$91),"")</f>
        <v/>
      </c>
      <c r="DV113" s="44" t="str">
        <f t="shared" si="173"/>
        <v/>
      </c>
      <c r="DW113" s="44">
        <f t="shared" si="164"/>
        <v>0</v>
      </c>
      <c r="DX113" s="44">
        <f t="shared" si="165"/>
        <v>0</v>
      </c>
      <c r="DY113" s="42" t="str">
        <f t="shared" si="166"/>
        <v/>
      </c>
      <c r="DZ113" s="42"/>
      <c r="EC113" s="6">
        <f t="shared" si="128"/>
        <v>107</v>
      </c>
      <c r="ED113" s="47">
        <f t="shared" si="176"/>
        <v>531.91489361702122</v>
      </c>
      <c r="EE113" s="6">
        <f t="shared" si="175"/>
        <v>0</v>
      </c>
      <c r="EG113" s="8">
        <f t="shared" si="115"/>
        <v>531.91489361702122</v>
      </c>
      <c r="EH113" s="45" t="s">
        <v>62</v>
      </c>
      <c r="EI113" s="110">
        <f t="shared" si="177"/>
        <v>0</v>
      </c>
      <c r="EJ113" s="109">
        <f t="shared" si="174"/>
        <v>0</v>
      </c>
      <c r="EK113" s="109">
        <f t="shared" si="167"/>
        <v>0</v>
      </c>
      <c r="EL113" s="44">
        <f t="shared" si="168"/>
        <v>0</v>
      </c>
      <c r="EM113" s="42" t="str">
        <f t="shared" si="169"/>
        <v/>
      </c>
    </row>
    <row r="114" spans="1:143" hidden="1" x14ac:dyDescent="0.25">
      <c r="U114" s="6">
        <f t="shared" si="122"/>
        <v>108</v>
      </c>
      <c r="V114" s="9">
        <f t="shared" si="129"/>
        <v>500</v>
      </c>
      <c r="Y114" s="8">
        <f t="shared" si="109"/>
        <v>500</v>
      </c>
      <c r="Z114" s="30" t="str">
        <f t="shared" si="130"/>
        <v>NA</v>
      </c>
      <c r="AA114" s="28" t="str" cm="1">
        <f t="array" ref="AA114">IFERROR(_xlfn.XLOOKUP($B$4&amp;$B$11&amp;Z114,$A$69:$A$91&amp;$B$69:$B$91&amp;$C$69:$C$91,$D$69:$D$91),"")</f>
        <v/>
      </c>
      <c r="AB114" s="30" t="str">
        <f t="shared" si="116"/>
        <v/>
      </c>
      <c r="AC114" s="29" t="str">
        <f t="shared" si="131"/>
        <v/>
      </c>
      <c r="AD114" s="29">
        <f t="shared" si="132"/>
        <v>0</v>
      </c>
      <c r="AE114" s="30" t="str">
        <f t="shared" si="133"/>
        <v/>
      </c>
      <c r="AI114" s="6">
        <f t="shared" si="123"/>
        <v>108</v>
      </c>
      <c r="AJ114" s="9">
        <f t="shared" si="134"/>
        <v>500</v>
      </c>
      <c r="AM114" s="8">
        <f t="shared" si="110"/>
        <v>500</v>
      </c>
      <c r="AN114" s="32" t="str">
        <f t="shared" si="135"/>
        <v>NA</v>
      </c>
      <c r="AO114" s="33" t="str" cm="1">
        <f t="array" ref="AO114">IFERROR(_xlfn.XLOOKUP($B$4&amp;$B$11&amp;AN114,$A$69:$A$91&amp;$B$69:$B$91&amp;$C$69:$C$91,$D$69:$D$91),"")</f>
        <v/>
      </c>
      <c r="AP114" s="32" t="str">
        <f t="shared" si="117"/>
        <v/>
      </c>
      <c r="AQ114" s="37" t="str">
        <f t="shared" si="136"/>
        <v/>
      </c>
      <c r="AR114" s="37">
        <f t="shared" si="137"/>
        <v>0</v>
      </c>
      <c r="AS114" s="32" t="str">
        <f t="shared" si="138"/>
        <v/>
      </c>
      <c r="AT114" s="32"/>
      <c r="AU114" s="8"/>
      <c r="AV114" s="8"/>
      <c r="AW114" s="20">
        <f t="shared" si="107"/>
        <v>108</v>
      </c>
      <c r="AX114" s="22">
        <f t="shared" si="103"/>
        <v>625</v>
      </c>
      <c r="AY114" s="8"/>
      <c r="AZ114" s="8"/>
      <c r="BA114" s="22">
        <f t="shared" si="108"/>
        <v>625</v>
      </c>
      <c r="BB114" s="32" t="str">
        <f t="shared" si="139"/>
        <v>NA</v>
      </c>
      <c r="BC114" s="33" t="str" cm="1">
        <f t="array" ref="BC114">IFERROR(_xlfn.XLOOKUP($B$4&amp;$B$11&amp;BB114,$A$69:$A$91&amp;$B$69:$B$91&amp;$C$69:$C$91,$D$69:$D$91),"")</f>
        <v/>
      </c>
      <c r="BD114" s="37" t="str">
        <f t="shared" si="170"/>
        <v/>
      </c>
      <c r="BE114" s="37">
        <f t="shared" si="140"/>
        <v>0</v>
      </c>
      <c r="BF114" s="37">
        <f t="shared" si="141"/>
        <v>0</v>
      </c>
      <c r="BG114" s="32" t="str">
        <f t="shared" si="142"/>
        <v/>
      </c>
      <c r="BK114" s="20">
        <f t="shared" si="118"/>
        <v>108</v>
      </c>
      <c r="BL114" s="22">
        <f t="shared" si="104"/>
        <v>625</v>
      </c>
      <c r="BO114" s="22">
        <f t="shared" si="111"/>
        <v>625</v>
      </c>
      <c r="BP114" s="32" t="str">
        <f t="shared" si="143"/>
        <v>NA</v>
      </c>
      <c r="BQ114" s="33" t="str" cm="1">
        <f t="array" ref="BQ114">IFERROR(_xlfn.XLOOKUP($B$4&amp;$B$11&amp;BP114,$A$69:$A$91&amp;$B$69:$B$91&amp;$C$69:$C$91,$D$69:$D$91),"")</f>
        <v/>
      </c>
      <c r="BR114" s="37" t="str">
        <f t="shared" si="171"/>
        <v/>
      </c>
      <c r="BS114" s="37">
        <f t="shared" si="144"/>
        <v>0</v>
      </c>
      <c r="BT114" s="37">
        <f t="shared" si="145"/>
        <v>0</v>
      </c>
      <c r="BU114" s="32" t="str">
        <f t="shared" si="146"/>
        <v/>
      </c>
      <c r="BV114" s="32"/>
      <c r="BY114" s="6">
        <f t="shared" si="124"/>
        <v>108</v>
      </c>
      <c r="BZ114" s="9">
        <f t="shared" si="147"/>
        <v>500</v>
      </c>
      <c r="CA114" s="6">
        <f t="shared" si="148"/>
        <v>395</v>
      </c>
      <c r="CC114" s="8">
        <f t="shared" si="112"/>
        <v>895</v>
      </c>
      <c r="CD114" s="42" t="str">
        <f t="shared" si="149"/>
        <v>NA</v>
      </c>
      <c r="CE114" s="43" t="str" cm="1">
        <f t="array" ref="CE114">IFERROR(_xlfn.XLOOKUP($B$4&amp;$B$11&amp;CD114,$A$69:$A$91&amp;$B$69:$B$91&amp;$C$69:$C$91,$D$69:$D$91),"")</f>
        <v/>
      </c>
      <c r="CF114" s="42" t="str">
        <f t="shared" si="119"/>
        <v/>
      </c>
      <c r="CG114" s="44" t="str">
        <f t="shared" si="150"/>
        <v/>
      </c>
      <c r="CH114" s="44">
        <f t="shared" si="151"/>
        <v>395</v>
      </c>
      <c r="CI114" s="42" t="str">
        <f t="shared" si="152"/>
        <v/>
      </c>
      <c r="CJ114" s="42"/>
      <c r="CM114" s="6">
        <f t="shared" si="125"/>
        <v>108</v>
      </c>
      <c r="CN114" s="9">
        <f t="shared" si="153"/>
        <v>500</v>
      </c>
      <c r="CQ114" s="8">
        <f t="shared" si="113"/>
        <v>500</v>
      </c>
      <c r="CR114" s="42" t="str">
        <f t="shared" si="154"/>
        <v>NA</v>
      </c>
      <c r="CS114" s="43" t="str" cm="1">
        <f t="array" ref="CS114">IFERROR(_xlfn.XLOOKUP($B$4&amp;$B$11&amp;CR114,$A$69:$A$91&amp;$B$69:$B$91&amp;$C$69:$C$91,$D$69:$D$91),"")</f>
        <v/>
      </c>
      <c r="CT114" s="42" t="str">
        <f t="shared" si="120"/>
        <v/>
      </c>
      <c r="CU114" s="44" t="str">
        <f t="shared" si="155"/>
        <v/>
      </c>
      <c r="CV114" s="44">
        <f t="shared" si="156"/>
        <v>0</v>
      </c>
      <c r="CW114" s="42" t="str">
        <f t="shared" si="157"/>
        <v/>
      </c>
      <c r="DA114" s="6">
        <f t="shared" si="126"/>
        <v>108</v>
      </c>
      <c r="DB114" s="4">
        <f t="shared" si="105"/>
        <v>625</v>
      </c>
      <c r="DC114" s="6">
        <f t="shared" si="158"/>
        <v>395</v>
      </c>
      <c r="DE114" s="24">
        <f t="shared" si="114"/>
        <v>1020</v>
      </c>
      <c r="DF114" s="42" t="str">
        <f t="shared" si="159"/>
        <v>NA</v>
      </c>
      <c r="DG114" s="43" t="str" cm="1">
        <f t="array" ref="DG114">IFERROR(_xlfn.XLOOKUP($B$4&amp;$B$11&amp;DF114,$A$69:$A$91&amp;$B$69:$B$91&amp;$C$69:$C$91,$D$69:$D$91),"")</f>
        <v/>
      </c>
      <c r="DH114" s="44" t="str">
        <f t="shared" si="172"/>
        <v/>
      </c>
      <c r="DI114" s="44">
        <f t="shared" si="160"/>
        <v>0</v>
      </c>
      <c r="DJ114" s="44">
        <f t="shared" si="161"/>
        <v>395</v>
      </c>
      <c r="DK114" s="42" t="str">
        <f t="shared" si="162"/>
        <v/>
      </c>
      <c r="DL114" s="42"/>
      <c r="DO114" s="6">
        <f t="shared" si="127"/>
        <v>108</v>
      </c>
      <c r="DP114" s="3">
        <f t="shared" si="106"/>
        <v>625</v>
      </c>
      <c r="DS114" s="24">
        <f t="shared" si="121"/>
        <v>625</v>
      </c>
      <c r="DT114" s="42" t="str">
        <f t="shared" si="163"/>
        <v>NA</v>
      </c>
      <c r="DU114" s="43" t="str" cm="1">
        <f t="array" ref="DU114">IFERROR(_xlfn.XLOOKUP($B$4&amp;$B$11&amp;DT114,$A$69:$A$91&amp;$B$69:$B$91&amp;$C$69:$C$91,$D$69:$D$91),"")</f>
        <v/>
      </c>
      <c r="DV114" s="44" t="str">
        <f t="shared" si="173"/>
        <v/>
      </c>
      <c r="DW114" s="44">
        <f t="shared" si="164"/>
        <v>0</v>
      </c>
      <c r="DX114" s="44">
        <f t="shared" si="165"/>
        <v>0</v>
      </c>
      <c r="DY114" s="42" t="str">
        <f t="shared" si="166"/>
        <v/>
      </c>
      <c r="DZ114" s="42"/>
      <c r="EC114" s="6">
        <f t="shared" si="128"/>
        <v>108</v>
      </c>
      <c r="ED114" s="47">
        <f t="shared" si="176"/>
        <v>531.91489361702122</v>
      </c>
      <c r="EE114" s="6">
        <f t="shared" si="175"/>
        <v>395</v>
      </c>
      <c r="EG114" s="8">
        <f t="shared" si="115"/>
        <v>926.91489361702122</v>
      </c>
      <c r="EH114" s="45" t="s">
        <v>62</v>
      </c>
      <c r="EI114" s="110">
        <f t="shared" si="177"/>
        <v>0</v>
      </c>
      <c r="EJ114" s="109">
        <f t="shared" si="174"/>
        <v>0</v>
      </c>
      <c r="EK114" s="109">
        <f t="shared" si="167"/>
        <v>0</v>
      </c>
      <c r="EL114" s="44">
        <f t="shared" si="168"/>
        <v>395</v>
      </c>
      <c r="EM114" s="42" t="str">
        <f t="shared" si="169"/>
        <v/>
      </c>
    </row>
    <row r="115" spans="1:143" hidden="1" x14ac:dyDescent="0.25">
      <c r="A115" s="144" t="s">
        <v>174</v>
      </c>
      <c r="B115" s="145"/>
      <c r="U115" s="6">
        <f t="shared" si="122"/>
        <v>109</v>
      </c>
      <c r="V115" s="9">
        <f t="shared" si="129"/>
        <v>500</v>
      </c>
      <c r="Y115" s="8">
        <f t="shared" si="109"/>
        <v>500</v>
      </c>
      <c r="Z115" s="30" t="str">
        <f t="shared" si="130"/>
        <v>NA</v>
      </c>
      <c r="AA115" s="28" t="str" cm="1">
        <f t="array" ref="AA115">IFERROR(_xlfn.XLOOKUP($B$4&amp;$B$11&amp;Z115,$A$69:$A$91&amp;$B$69:$B$91&amp;$C$69:$C$91,$D$69:$D$91),"")</f>
        <v/>
      </c>
      <c r="AB115" s="30" t="str">
        <f t="shared" si="116"/>
        <v/>
      </c>
      <c r="AC115" s="29" t="str">
        <f t="shared" si="131"/>
        <v/>
      </c>
      <c r="AD115" s="29">
        <f t="shared" si="132"/>
        <v>0</v>
      </c>
      <c r="AE115" s="30" t="str">
        <f t="shared" si="133"/>
        <v/>
      </c>
      <c r="AI115" s="6">
        <f t="shared" si="123"/>
        <v>109</v>
      </c>
      <c r="AJ115" s="9">
        <f t="shared" si="134"/>
        <v>500</v>
      </c>
      <c r="AM115" s="8">
        <f t="shared" si="110"/>
        <v>500</v>
      </c>
      <c r="AN115" s="32" t="str">
        <f t="shared" si="135"/>
        <v>NA</v>
      </c>
      <c r="AO115" s="33" t="str" cm="1">
        <f t="array" ref="AO115">IFERROR(_xlfn.XLOOKUP($B$4&amp;$B$11&amp;AN115,$A$69:$A$91&amp;$B$69:$B$91&amp;$C$69:$C$91,$D$69:$D$91),"")</f>
        <v/>
      </c>
      <c r="AP115" s="32" t="str">
        <f t="shared" si="117"/>
        <v/>
      </c>
      <c r="AQ115" s="37" t="str">
        <f t="shared" si="136"/>
        <v/>
      </c>
      <c r="AR115" s="37">
        <f t="shared" si="137"/>
        <v>0</v>
      </c>
      <c r="AS115" s="32" t="str">
        <f t="shared" si="138"/>
        <v/>
      </c>
      <c r="AT115" s="32"/>
      <c r="AU115" s="8"/>
      <c r="AV115" s="8"/>
      <c r="AW115" s="20">
        <f t="shared" si="107"/>
        <v>109</v>
      </c>
      <c r="AX115" s="22">
        <f t="shared" si="103"/>
        <v>625</v>
      </c>
      <c r="AY115" s="8"/>
      <c r="AZ115" s="8"/>
      <c r="BA115" s="22">
        <f t="shared" si="108"/>
        <v>625</v>
      </c>
      <c r="BB115" s="32" t="str">
        <f t="shared" si="139"/>
        <v>NA</v>
      </c>
      <c r="BC115" s="33" t="str" cm="1">
        <f t="array" ref="BC115">IFERROR(_xlfn.XLOOKUP($B$4&amp;$B$11&amp;BB115,$A$69:$A$91&amp;$B$69:$B$91&amp;$C$69:$C$91,$D$69:$D$91),"")</f>
        <v/>
      </c>
      <c r="BD115" s="37" t="str">
        <f t="shared" si="170"/>
        <v/>
      </c>
      <c r="BE115" s="37">
        <f t="shared" si="140"/>
        <v>0</v>
      </c>
      <c r="BF115" s="37">
        <f t="shared" si="141"/>
        <v>0</v>
      </c>
      <c r="BG115" s="32" t="str">
        <f t="shared" si="142"/>
        <v/>
      </c>
      <c r="BK115" s="20">
        <f t="shared" si="118"/>
        <v>109</v>
      </c>
      <c r="BL115" s="22">
        <f t="shared" si="104"/>
        <v>625</v>
      </c>
      <c r="BO115" s="22">
        <f t="shared" si="111"/>
        <v>625</v>
      </c>
      <c r="BP115" s="32" t="str">
        <f t="shared" si="143"/>
        <v>NA</v>
      </c>
      <c r="BQ115" s="33" t="str" cm="1">
        <f t="array" ref="BQ115">IFERROR(_xlfn.XLOOKUP($B$4&amp;$B$11&amp;BP115,$A$69:$A$91&amp;$B$69:$B$91&amp;$C$69:$C$91,$D$69:$D$91),"")</f>
        <v/>
      </c>
      <c r="BR115" s="37" t="str">
        <f t="shared" si="171"/>
        <v/>
      </c>
      <c r="BS115" s="37">
        <f t="shared" si="144"/>
        <v>0</v>
      </c>
      <c r="BT115" s="37">
        <f t="shared" si="145"/>
        <v>0</v>
      </c>
      <c r="BU115" s="32" t="str">
        <f t="shared" si="146"/>
        <v/>
      </c>
      <c r="BV115" s="32"/>
      <c r="BY115" s="6">
        <f t="shared" si="124"/>
        <v>109</v>
      </c>
      <c r="BZ115" s="9">
        <f t="shared" si="147"/>
        <v>500</v>
      </c>
      <c r="CA115" s="6">
        <f t="shared" si="148"/>
        <v>0</v>
      </c>
      <c r="CC115" s="8">
        <f t="shared" si="112"/>
        <v>500</v>
      </c>
      <c r="CD115" s="42" t="str">
        <f t="shared" si="149"/>
        <v>NA</v>
      </c>
      <c r="CE115" s="43" t="str" cm="1">
        <f t="array" ref="CE115">IFERROR(_xlfn.XLOOKUP($B$4&amp;$B$11&amp;CD115,$A$69:$A$91&amp;$B$69:$B$91&amp;$C$69:$C$91,$D$69:$D$91),"")</f>
        <v/>
      </c>
      <c r="CF115" s="42" t="str">
        <f t="shared" si="119"/>
        <v/>
      </c>
      <c r="CG115" s="44" t="str">
        <f t="shared" si="150"/>
        <v/>
      </c>
      <c r="CH115" s="44">
        <f t="shared" si="151"/>
        <v>0</v>
      </c>
      <c r="CI115" s="42" t="str">
        <f t="shared" si="152"/>
        <v/>
      </c>
      <c r="CJ115" s="42"/>
      <c r="CM115" s="6">
        <f t="shared" si="125"/>
        <v>109</v>
      </c>
      <c r="CN115" s="9">
        <f t="shared" si="153"/>
        <v>500</v>
      </c>
      <c r="CQ115" s="8">
        <f t="shared" si="113"/>
        <v>500</v>
      </c>
      <c r="CR115" s="42" t="str">
        <f t="shared" si="154"/>
        <v>NA</v>
      </c>
      <c r="CS115" s="43" t="str" cm="1">
        <f t="array" ref="CS115">IFERROR(_xlfn.XLOOKUP($B$4&amp;$B$11&amp;CR115,$A$69:$A$91&amp;$B$69:$B$91&amp;$C$69:$C$91,$D$69:$D$91),"")</f>
        <v/>
      </c>
      <c r="CT115" s="42" t="str">
        <f t="shared" si="120"/>
        <v/>
      </c>
      <c r="CU115" s="44" t="str">
        <f t="shared" si="155"/>
        <v/>
      </c>
      <c r="CV115" s="44">
        <f t="shared" si="156"/>
        <v>0</v>
      </c>
      <c r="CW115" s="42" t="str">
        <f t="shared" si="157"/>
        <v/>
      </c>
      <c r="DA115" s="6">
        <f t="shared" si="126"/>
        <v>109</v>
      </c>
      <c r="DB115" s="4">
        <f t="shared" si="105"/>
        <v>625</v>
      </c>
      <c r="DC115" s="6">
        <f t="shared" si="158"/>
        <v>0</v>
      </c>
      <c r="DE115" s="24">
        <f t="shared" si="114"/>
        <v>625</v>
      </c>
      <c r="DF115" s="42" t="str">
        <f t="shared" si="159"/>
        <v>NA</v>
      </c>
      <c r="DG115" s="43" t="str" cm="1">
        <f t="array" ref="DG115">IFERROR(_xlfn.XLOOKUP($B$4&amp;$B$11&amp;DF115,$A$69:$A$91&amp;$B$69:$B$91&amp;$C$69:$C$91,$D$69:$D$91),"")</f>
        <v/>
      </c>
      <c r="DH115" s="44" t="str">
        <f t="shared" si="172"/>
        <v/>
      </c>
      <c r="DI115" s="44">
        <f t="shared" si="160"/>
        <v>0</v>
      </c>
      <c r="DJ115" s="44">
        <f t="shared" si="161"/>
        <v>0</v>
      </c>
      <c r="DK115" s="42" t="str">
        <f t="shared" si="162"/>
        <v/>
      </c>
      <c r="DL115" s="42"/>
      <c r="DO115" s="6">
        <f t="shared" si="127"/>
        <v>109</v>
      </c>
      <c r="DP115" s="3">
        <f t="shared" si="106"/>
        <v>625</v>
      </c>
      <c r="DS115" s="24">
        <f t="shared" si="121"/>
        <v>625</v>
      </c>
      <c r="DT115" s="42" t="str">
        <f t="shared" si="163"/>
        <v>NA</v>
      </c>
      <c r="DU115" s="43" t="str" cm="1">
        <f t="array" ref="DU115">IFERROR(_xlfn.XLOOKUP($B$4&amp;$B$11&amp;DT115,$A$69:$A$91&amp;$B$69:$B$91&amp;$C$69:$C$91,$D$69:$D$91),"")</f>
        <v/>
      </c>
      <c r="DV115" s="44" t="str">
        <f t="shared" si="173"/>
        <v/>
      </c>
      <c r="DW115" s="44">
        <f t="shared" si="164"/>
        <v>0</v>
      </c>
      <c r="DX115" s="44">
        <f t="shared" si="165"/>
        <v>0</v>
      </c>
      <c r="DY115" s="42" t="str">
        <f t="shared" si="166"/>
        <v/>
      </c>
      <c r="DZ115" s="42"/>
      <c r="EC115" s="6">
        <f t="shared" si="128"/>
        <v>109</v>
      </c>
      <c r="ED115" s="47">
        <f t="shared" si="176"/>
        <v>531.91489361702122</v>
      </c>
      <c r="EE115" s="6">
        <f t="shared" si="175"/>
        <v>0</v>
      </c>
      <c r="EG115" s="8">
        <f t="shared" si="115"/>
        <v>531.91489361702122</v>
      </c>
      <c r="EH115" s="45" t="s">
        <v>62</v>
      </c>
      <c r="EI115" s="110">
        <f t="shared" si="177"/>
        <v>0</v>
      </c>
      <c r="EJ115" s="109">
        <f t="shared" si="174"/>
        <v>0</v>
      </c>
      <c r="EK115" s="109">
        <f t="shared" si="167"/>
        <v>0</v>
      </c>
      <c r="EL115" s="44">
        <f t="shared" si="168"/>
        <v>0</v>
      </c>
      <c r="EM115" s="42" t="str">
        <f t="shared" si="169"/>
        <v/>
      </c>
    </row>
    <row r="116" spans="1:143" hidden="1" x14ac:dyDescent="0.25">
      <c r="A116" s="1" t="s">
        <v>10</v>
      </c>
      <c r="B116" s="1" t="s">
        <v>10</v>
      </c>
      <c r="U116" s="6">
        <f t="shared" si="122"/>
        <v>110</v>
      </c>
      <c r="V116" s="9">
        <f t="shared" si="129"/>
        <v>500</v>
      </c>
      <c r="Y116" s="8">
        <f t="shared" si="109"/>
        <v>500</v>
      </c>
      <c r="Z116" s="30" t="str">
        <f t="shared" si="130"/>
        <v>NA</v>
      </c>
      <c r="AA116" s="28" t="str" cm="1">
        <f t="array" ref="AA116">IFERROR(_xlfn.XLOOKUP($B$4&amp;$B$11&amp;Z116,$A$69:$A$91&amp;$B$69:$B$91&amp;$C$69:$C$91,$D$69:$D$91),"")</f>
        <v/>
      </c>
      <c r="AB116" s="30" t="str">
        <f t="shared" si="116"/>
        <v/>
      </c>
      <c r="AC116" s="29" t="str">
        <f t="shared" si="131"/>
        <v/>
      </c>
      <c r="AD116" s="29">
        <f t="shared" si="132"/>
        <v>0</v>
      </c>
      <c r="AE116" s="30" t="str">
        <f t="shared" si="133"/>
        <v/>
      </c>
      <c r="AI116" s="6">
        <f t="shared" si="123"/>
        <v>110</v>
      </c>
      <c r="AJ116" s="9">
        <f t="shared" si="134"/>
        <v>500</v>
      </c>
      <c r="AM116" s="8">
        <f t="shared" si="110"/>
        <v>500</v>
      </c>
      <c r="AN116" s="32" t="str">
        <f t="shared" si="135"/>
        <v>NA</v>
      </c>
      <c r="AO116" s="33" t="str" cm="1">
        <f t="array" ref="AO116">IFERROR(_xlfn.XLOOKUP($B$4&amp;$B$11&amp;AN116,$A$69:$A$91&amp;$B$69:$B$91&amp;$C$69:$C$91,$D$69:$D$91),"")</f>
        <v/>
      </c>
      <c r="AP116" s="32" t="str">
        <f t="shared" si="117"/>
        <v/>
      </c>
      <c r="AQ116" s="37" t="str">
        <f t="shared" si="136"/>
        <v/>
      </c>
      <c r="AR116" s="37">
        <f t="shared" si="137"/>
        <v>0</v>
      </c>
      <c r="AS116" s="32" t="str">
        <f t="shared" si="138"/>
        <v/>
      </c>
      <c r="AT116" s="32"/>
      <c r="AU116" s="8"/>
      <c r="AV116" s="8"/>
      <c r="AW116" s="20">
        <f t="shared" si="107"/>
        <v>110</v>
      </c>
      <c r="AX116" s="22">
        <f t="shared" si="103"/>
        <v>625</v>
      </c>
      <c r="AY116" s="8"/>
      <c r="AZ116" s="8"/>
      <c r="BA116" s="22">
        <f t="shared" si="108"/>
        <v>625</v>
      </c>
      <c r="BB116" s="32" t="str">
        <f t="shared" si="139"/>
        <v>NA</v>
      </c>
      <c r="BC116" s="33" t="str" cm="1">
        <f t="array" ref="BC116">IFERROR(_xlfn.XLOOKUP($B$4&amp;$B$11&amp;BB116,$A$69:$A$91&amp;$B$69:$B$91&amp;$C$69:$C$91,$D$69:$D$91),"")</f>
        <v/>
      </c>
      <c r="BD116" s="37" t="str">
        <f t="shared" si="170"/>
        <v/>
      </c>
      <c r="BE116" s="37">
        <f t="shared" si="140"/>
        <v>0</v>
      </c>
      <c r="BF116" s="37">
        <f t="shared" si="141"/>
        <v>0</v>
      </c>
      <c r="BG116" s="32" t="str">
        <f t="shared" si="142"/>
        <v/>
      </c>
      <c r="BK116" s="20">
        <f t="shared" si="118"/>
        <v>110</v>
      </c>
      <c r="BL116" s="22">
        <f t="shared" si="104"/>
        <v>625</v>
      </c>
      <c r="BO116" s="22">
        <f t="shared" si="111"/>
        <v>625</v>
      </c>
      <c r="BP116" s="32" t="str">
        <f t="shared" si="143"/>
        <v>NA</v>
      </c>
      <c r="BQ116" s="33" t="str" cm="1">
        <f t="array" ref="BQ116">IFERROR(_xlfn.XLOOKUP($B$4&amp;$B$11&amp;BP116,$A$69:$A$91&amp;$B$69:$B$91&amp;$C$69:$C$91,$D$69:$D$91),"")</f>
        <v/>
      </c>
      <c r="BR116" s="37" t="str">
        <f t="shared" si="171"/>
        <v/>
      </c>
      <c r="BS116" s="37">
        <f t="shared" si="144"/>
        <v>0</v>
      </c>
      <c r="BT116" s="37">
        <f t="shared" si="145"/>
        <v>0</v>
      </c>
      <c r="BU116" s="32" t="str">
        <f t="shared" si="146"/>
        <v/>
      </c>
      <c r="BV116" s="32"/>
      <c r="BY116" s="6">
        <f t="shared" si="124"/>
        <v>110</v>
      </c>
      <c r="BZ116" s="9">
        <f t="shared" si="147"/>
        <v>500</v>
      </c>
      <c r="CA116" s="6">
        <f t="shared" si="148"/>
        <v>0</v>
      </c>
      <c r="CC116" s="8">
        <f t="shared" si="112"/>
        <v>500</v>
      </c>
      <c r="CD116" s="42" t="str">
        <f t="shared" si="149"/>
        <v>NA</v>
      </c>
      <c r="CE116" s="43" t="str" cm="1">
        <f t="array" ref="CE116">IFERROR(_xlfn.XLOOKUP($B$4&amp;$B$11&amp;CD116,$A$69:$A$91&amp;$B$69:$B$91&amp;$C$69:$C$91,$D$69:$D$91),"")</f>
        <v/>
      </c>
      <c r="CF116" s="42" t="str">
        <f t="shared" si="119"/>
        <v/>
      </c>
      <c r="CG116" s="44" t="str">
        <f t="shared" si="150"/>
        <v/>
      </c>
      <c r="CH116" s="44">
        <f t="shared" si="151"/>
        <v>0</v>
      </c>
      <c r="CI116" s="42" t="str">
        <f t="shared" si="152"/>
        <v/>
      </c>
      <c r="CJ116" s="42"/>
      <c r="CM116" s="6">
        <f t="shared" si="125"/>
        <v>110</v>
      </c>
      <c r="CN116" s="9">
        <f t="shared" si="153"/>
        <v>500</v>
      </c>
      <c r="CQ116" s="8">
        <f t="shared" si="113"/>
        <v>500</v>
      </c>
      <c r="CR116" s="42" t="str">
        <f t="shared" si="154"/>
        <v>NA</v>
      </c>
      <c r="CS116" s="43" t="str" cm="1">
        <f t="array" ref="CS116">IFERROR(_xlfn.XLOOKUP($B$4&amp;$B$11&amp;CR116,$A$69:$A$91&amp;$B$69:$B$91&amp;$C$69:$C$91,$D$69:$D$91),"")</f>
        <v/>
      </c>
      <c r="CT116" s="42" t="str">
        <f t="shared" si="120"/>
        <v/>
      </c>
      <c r="CU116" s="44" t="str">
        <f t="shared" si="155"/>
        <v/>
      </c>
      <c r="CV116" s="44">
        <f t="shared" si="156"/>
        <v>0</v>
      </c>
      <c r="CW116" s="42" t="str">
        <f t="shared" si="157"/>
        <v/>
      </c>
      <c r="DA116" s="6">
        <f t="shared" si="126"/>
        <v>110</v>
      </c>
      <c r="DB116" s="4">
        <f t="shared" si="105"/>
        <v>625</v>
      </c>
      <c r="DC116" s="6">
        <f t="shared" si="158"/>
        <v>0</v>
      </c>
      <c r="DE116" s="24">
        <f t="shared" si="114"/>
        <v>625</v>
      </c>
      <c r="DF116" s="42" t="str">
        <f t="shared" si="159"/>
        <v>NA</v>
      </c>
      <c r="DG116" s="43" t="str" cm="1">
        <f t="array" ref="DG116">IFERROR(_xlfn.XLOOKUP($B$4&amp;$B$11&amp;DF116,$A$69:$A$91&amp;$B$69:$B$91&amp;$C$69:$C$91,$D$69:$D$91),"")</f>
        <v/>
      </c>
      <c r="DH116" s="44" t="str">
        <f t="shared" si="172"/>
        <v/>
      </c>
      <c r="DI116" s="44">
        <f t="shared" si="160"/>
        <v>0</v>
      </c>
      <c r="DJ116" s="44">
        <f t="shared" si="161"/>
        <v>0</v>
      </c>
      <c r="DK116" s="42" t="str">
        <f t="shared" si="162"/>
        <v/>
      </c>
      <c r="DL116" s="42"/>
      <c r="DO116" s="6">
        <f t="shared" si="127"/>
        <v>110</v>
      </c>
      <c r="DP116" s="3">
        <f t="shared" si="106"/>
        <v>625</v>
      </c>
      <c r="DS116" s="24">
        <f t="shared" si="121"/>
        <v>625</v>
      </c>
      <c r="DT116" s="42" t="str">
        <f t="shared" si="163"/>
        <v>NA</v>
      </c>
      <c r="DU116" s="43" t="str" cm="1">
        <f t="array" ref="DU116">IFERROR(_xlfn.XLOOKUP($B$4&amp;$B$11&amp;DT116,$A$69:$A$91&amp;$B$69:$B$91&amp;$C$69:$C$91,$D$69:$D$91),"")</f>
        <v/>
      </c>
      <c r="DV116" s="44" t="str">
        <f t="shared" si="173"/>
        <v/>
      </c>
      <c r="DW116" s="44">
        <f t="shared" si="164"/>
        <v>0</v>
      </c>
      <c r="DX116" s="44">
        <f t="shared" si="165"/>
        <v>0</v>
      </c>
      <c r="DY116" s="42" t="str">
        <f t="shared" si="166"/>
        <v/>
      </c>
      <c r="DZ116" s="42"/>
      <c r="EC116" s="6">
        <f t="shared" si="128"/>
        <v>110</v>
      </c>
      <c r="ED116" s="47">
        <f t="shared" si="176"/>
        <v>531.91489361702122</v>
      </c>
      <c r="EE116" s="6">
        <f t="shared" si="175"/>
        <v>0</v>
      </c>
      <c r="EG116" s="8">
        <f t="shared" si="115"/>
        <v>531.91489361702122</v>
      </c>
      <c r="EH116" s="45" t="s">
        <v>62</v>
      </c>
      <c r="EI116" s="110">
        <f t="shared" si="177"/>
        <v>0</v>
      </c>
      <c r="EJ116" s="109">
        <f t="shared" si="174"/>
        <v>0</v>
      </c>
      <c r="EK116" s="109">
        <f t="shared" si="167"/>
        <v>0</v>
      </c>
      <c r="EL116" s="44">
        <f t="shared" si="168"/>
        <v>0</v>
      </c>
      <c r="EM116" s="42" t="str">
        <f t="shared" si="169"/>
        <v/>
      </c>
    </row>
    <row r="117" spans="1:143" hidden="1" x14ac:dyDescent="0.25">
      <c r="A117" s="1" t="s">
        <v>175</v>
      </c>
      <c r="B117" s="1" t="s">
        <v>11</v>
      </c>
      <c r="U117" s="6">
        <f t="shared" si="122"/>
        <v>111</v>
      </c>
      <c r="V117" s="9">
        <f t="shared" si="129"/>
        <v>500</v>
      </c>
      <c r="Y117" s="8">
        <f t="shared" si="109"/>
        <v>500</v>
      </c>
      <c r="Z117" s="30" t="str">
        <f t="shared" si="130"/>
        <v>NA</v>
      </c>
      <c r="AA117" s="28" t="str" cm="1">
        <f t="array" ref="AA117">IFERROR(_xlfn.XLOOKUP($B$4&amp;$B$11&amp;Z117,$A$69:$A$91&amp;$B$69:$B$91&amp;$C$69:$C$91,$D$69:$D$91),"")</f>
        <v/>
      </c>
      <c r="AB117" s="30" t="str">
        <f t="shared" si="116"/>
        <v/>
      </c>
      <c r="AC117" s="29" t="str">
        <f t="shared" si="131"/>
        <v/>
      </c>
      <c r="AD117" s="29">
        <f t="shared" si="132"/>
        <v>0</v>
      </c>
      <c r="AE117" s="30" t="str">
        <f t="shared" si="133"/>
        <v/>
      </c>
      <c r="AI117" s="6">
        <f t="shared" si="123"/>
        <v>111</v>
      </c>
      <c r="AJ117" s="9">
        <f t="shared" si="134"/>
        <v>500</v>
      </c>
      <c r="AM117" s="8">
        <f t="shared" si="110"/>
        <v>500</v>
      </c>
      <c r="AN117" s="32" t="str">
        <f t="shared" si="135"/>
        <v>NA</v>
      </c>
      <c r="AO117" s="33" t="str" cm="1">
        <f t="array" ref="AO117">IFERROR(_xlfn.XLOOKUP($B$4&amp;$B$11&amp;AN117,$A$69:$A$91&amp;$B$69:$B$91&amp;$C$69:$C$91,$D$69:$D$91),"")</f>
        <v/>
      </c>
      <c r="AP117" s="32" t="str">
        <f t="shared" si="117"/>
        <v/>
      </c>
      <c r="AQ117" s="37" t="str">
        <f t="shared" si="136"/>
        <v/>
      </c>
      <c r="AR117" s="37">
        <f t="shared" si="137"/>
        <v>0</v>
      </c>
      <c r="AS117" s="32" t="str">
        <f t="shared" si="138"/>
        <v/>
      </c>
      <c r="AT117" s="32"/>
      <c r="AU117" s="8"/>
      <c r="AV117" s="8"/>
      <c r="AW117" s="20">
        <f t="shared" si="107"/>
        <v>111</v>
      </c>
      <c r="AX117" s="22">
        <f t="shared" si="103"/>
        <v>625</v>
      </c>
      <c r="AY117" s="8"/>
      <c r="AZ117" s="8"/>
      <c r="BA117" s="22">
        <f t="shared" si="108"/>
        <v>625</v>
      </c>
      <c r="BB117" s="32" t="str">
        <f t="shared" si="139"/>
        <v>NA</v>
      </c>
      <c r="BC117" s="33" t="str" cm="1">
        <f t="array" ref="BC117">IFERROR(_xlfn.XLOOKUP($B$4&amp;$B$11&amp;BB117,$A$69:$A$91&amp;$B$69:$B$91&amp;$C$69:$C$91,$D$69:$D$91),"")</f>
        <v/>
      </c>
      <c r="BD117" s="37" t="str">
        <f t="shared" si="170"/>
        <v/>
      </c>
      <c r="BE117" s="37">
        <f t="shared" si="140"/>
        <v>0</v>
      </c>
      <c r="BF117" s="37">
        <f t="shared" si="141"/>
        <v>0</v>
      </c>
      <c r="BG117" s="32" t="str">
        <f t="shared" si="142"/>
        <v/>
      </c>
      <c r="BK117" s="20">
        <f t="shared" si="118"/>
        <v>111</v>
      </c>
      <c r="BL117" s="22">
        <f t="shared" si="104"/>
        <v>625</v>
      </c>
      <c r="BO117" s="22">
        <f t="shared" si="111"/>
        <v>625</v>
      </c>
      <c r="BP117" s="32" t="str">
        <f t="shared" si="143"/>
        <v>NA</v>
      </c>
      <c r="BQ117" s="33" t="str" cm="1">
        <f t="array" ref="BQ117">IFERROR(_xlfn.XLOOKUP($B$4&amp;$B$11&amp;BP117,$A$69:$A$91&amp;$B$69:$B$91&amp;$C$69:$C$91,$D$69:$D$91),"")</f>
        <v/>
      </c>
      <c r="BR117" s="37" t="str">
        <f t="shared" si="171"/>
        <v/>
      </c>
      <c r="BS117" s="37">
        <f t="shared" si="144"/>
        <v>0</v>
      </c>
      <c r="BT117" s="37">
        <f t="shared" si="145"/>
        <v>0</v>
      </c>
      <c r="BU117" s="32" t="str">
        <f t="shared" si="146"/>
        <v/>
      </c>
      <c r="BV117" s="32"/>
      <c r="BY117" s="6">
        <f t="shared" si="124"/>
        <v>111</v>
      </c>
      <c r="BZ117" s="9">
        <f t="shared" si="147"/>
        <v>500</v>
      </c>
      <c r="CA117" s="6">
        <f t="shared" si="148"/>
        <v>0</v>
      </c>
      <c r="CC117" s="8">
        <f t="shared" si="112"/>
        <v>500</v>
      </c>
      <c r="CD117" s="42" t="str">
        <f t="shared" si="149"/>
        <v>NA</v>
      </c>
      <c r="CE117" s="43" t="str" cm="1">
        <f t="array" ref="CE117">IFERROR(_xlfn.XLOOKUP($B$4&amp;$B$11&amp;CD117,$A$69:$A$91&amp;$B$69:$B$91&amp;$C$69:$C$91,$D$69:$D$91),"")</f>
        <v/>
      </c>
      <c r="CF117" s="42" t="str">
        <f t="shared" si="119"/>
        <v/>
      </c>
      <c r="CG117" s="44" t="str">
        <f t="shared" si="150"/>
        <v/>
      </c>
      <c r="CH117" s="44">
        <f t="shared" si="151"/>
        <v>0</v>
      </c>
      <c r="CI117" s="42" t="str">
        <f t="shared" si="152"/>
        <v/>
      </c>
      <c r="CJ117" s="42"/>
      <c r="CM117" s="6">
        <f t="shared" si="125"/>
        <v>111</v>
      </c>
      <c r="CN117" s="9">
        <f t="shared" si="153"/>
        <v>500</v>
      </c>
      <c r="CQ117" s="8">
        <f t="shared" si="113"/>
        <v>500</v>
      </c>
      <c r="CR117" s="42" t="str">
        <f t="shared" si="154"/>
        <v>NA</v>
      </c>
      <c r="CS117" s="43" t="str" cm="1">
        <f t="array" ref="CS117">IFERROR(_xlfn.XLOOKUP($B$4&amp;$B$11&amp;CR117,$A$69:$A$91&amp;$B$69:$B$91&amp;$C$69:$C$91,$D$69:$D$91),"")</f>
        <v/>
      </c>
      <c r="CT117" s="42" t="str">
        <f t="shared" si="120"/>
        <v/>
      </c>
      <c r="CU117" s="44" t="str">
        <f t="shared" si="155"/>
        <v/>
      </c>
      <c r="CV117" s="44">
        <f t="shared" si="156"/>
        <v>0</v>
      </c>
      <c r="CW117" s="42" t="str">
        <f t="shared" si="157"/>
        <v/>
      </c>
      <c r="DA117" s="6">
        <f t="shared" si="126"/>
        <v>111</v>
      </c>
      <c r="DB117" s="4">
        <f t="shared" si="105"/>
        <v>625</v>
      </c>
      <c r="DC117" s="6">
        <f t="shared" si="158"/>
        <v>0</v>
      </c>
      <c r="DE117" s="24">
        <f t="shared" si="114"/>
        <v>625</v>
      </c>
      <c r="DF117" s="42" t="str">
        <f t="shared" si="159"/>
        <v>NA</v>
      </c>
      <c r="DG117" s="43" t="str" cm="1">
        <f t="array" ref="DG117">IFERROR(_xlfn.XLOOKUP($B$4&amp;$B$11&amp;DF117,$A$69:$A$91&amp;$B$69:$B$91&amp;$C$69:$C$91,$D$69:$D$91),"")</f>
        <v/>
      </c>
      <c r="DH117" s="44" t="str">
        <f t="shared" si="172"/>
        <v/>
      </c>
      <c r="DI117" s="44">
        <f t="shared" si="160"/>
        <v>0</v>
      </c>
      <c r="DJ117" s="44">
        <f t="shared" si="161"/>
        <v>0</v>
      </c>
      <c r="DK117" s="42" t="str">
        <f t="shared" si="162"/>
        <v/>
      </c>
      <c r="DL117" s="42"/>
      <c r="DO117" s="6">
        <f t="shared" si="127"/>
        <v>111</v>
      </c>
      <c r="DP117" s="3">
        <f t="shared" si="106"/>
        <v>625</v>
      </c>
      <c r="DS117" s="24">
        <f t="shared" si="121"/>
        <v>625</v>
      </c>
      <c r="DT117" s="42" t="str">
        <f t="shared" si="163"/>
        <v>NA</v>
      </c>
      <c r="DU117" s="43" t="str" cm="1">
        <f t="array" ref="DU117">IFERROR(_xlfn.XLOOKUP($B$4&amp;$B$11&amp;DT117,$A$69:$A$91&amp;$B$69:$B$91&amp;$C$69:$C$91,$D$69:$D$91),"")</f>
        <v/>
      </c>
      <c r="DV117" s="44" t="str">
        <f t="shared" si="173"/>
        <v/>
      </c>
      <c r="DW117" s="44">
        <f t="shared" si="164"/>
        <v>0</v>
      </c>
      <c r="DX117" s="44">
        <f t="shared" si="165"/>
        <v>0</v>
      </c>
      <c r="DY117" s="42" t="str">
        <f t="shared" si="166"/>
        <v/>
      </c>
      <c r="DZ117" s="42"/>
      <c r="EC117" s="6">
        <f t="shared" si="128"/>
        <v>111</v>
      </c>
      <c r="ED117" s="47">
        <f t="shared" si="176"/>
        <v>531.91489361702122</v>
      </c>
      <c r="EE117" s="6">
        <f t="shared" si="175"/>
        <v>0</v>
      </c>
      <c r="EG117" s="8">
        <f t="shared" si="115"/>
        <v>531.91489361702122</v>
      </c>
      <c r="EH117" s="45" t="s">
        <v>62</v>
      </c>
      <c r="EI117" s="110">
        <f t="shared" si="177"/>
        <v>0</v>
      </c>
      <c r="EJ117" s="109">
        <f t="shared" si="174"/>
        <v>0</v>
      </c>
      <c r="EK117" s="109">
        <f t="shared" si="167"/>
        <v>0</v>
      </c>
      <c r="EL117" s="44">
        <f t="shared" si="168"/>
        <v>0</v>
      </c>
      <c r="EM117" s="42" t="str">
        <f t="shared" si="169"/>
        <v/>
      </c>
    </row>
    <row r="118" spans="1:143" hidden="1" x14ac:dyDescent="0.25">
      <c r="A118" s="1" t="s">
        <v>182</v>
      </c>
      <c r="B118" s="1" t="s">
        <v>11</v>
      </c>
      <c r="U118" s="6">
        <f t="shared" si="122"/>
        <v>112</v>
      </c>
      <c r="V118" s="9">
        <f t="shared" si="129"/>
        <v>500</v>
      </c>
      <c r="Y118" s="8">
        <f t="shared" si="109"/>
        <v>500</v>
      </c>
      <c r="Z118" s="30" t="str">
        <f t="shared" si="130"/>
        <v>NA</v>
      </c>
      <c r="AA118" s="28" t="str" cm="1">
        <f t="array" ref="AA118">IFERROR(_xlfn.XLOOKUP($B$4&amp;$B$11&amp;Z118,$A$69:$A$91&amp;$B$69:$B$91&amp;$C$69:$C$91,$D$69:$D$91),"")</f>
        <v/>
      </c>
      <c r="AB118" s="30" t="str">
        <f t="shared" si="116"/>
        <v/>
      </c>
      <c r="AC118" s="29" t="str">
        <f t="shared" si="131"/>
        <v/>
      </c>
      <c r="AD118" s="29">
        <f t="shared" si="132"/>
        <v>0</v>
      </c>
      <c r="AE118" s="30" t="str">
        <f t="shared" si="133"/>
        <v/>
      </c>
      <c r="AI118" s="6">
        <f t="shared" si="123"/>
        <v>112</v>
      </c>
      <c r="AJ118" s="9">
        <f t="shared" si="134"/>
        <v>500</v>
      </c>
      <c r="AM118" s="8">
        <f t="shared" si="110"/>
        <v>500</v>
      </c>
      <c r="AN118" s="32" t="str">
        <f t="shared" si="135"/>
        <v>NA</v>
      </c>
      <c r="AO118" s="33" t="str" cm="1">
        <f t="array" ref="AO118">IFERROR(_xlfn.XLOOKUP($B$4&amp;$B$11&amp;AN118,$A$69:$A$91&amp;$B$69:$B$91&amp;$C$69:$C$91,$D$69:$D$91),"")</f>
        <v/>
      </c>
      <c r="AP118" s="32" t="str">
        <f t="shared" si="117"/>
        <v/>
      </c>
      <c r="AQ118" s="37" t="str">
        <f t="shared" si="136"/>
        <v/>
      </c>
      <c r="AR118" s="37">
        <f t="shared" si="137"/>
        <v>0</v>
      </c>
      <c r="AS118" s="32" t="str">
        <f t="shared" si="138"/>
        <v/>
      </c>
      <c r="AT118" s="32"/>
      <c r="AU118" s="8"/>
      <c r="AV118" s="8"/>
      <c r="AW118" s="20">
        <f t="shared" si="107"/>
        <v>112</v>
      </c>
      <c r="AX118" s="22">
        <f t="shared" si="103"/>
        <v>625</v>
      </c>
      <c r="AY118" s="8"/>
      <c r="AZ118" s="8"/>
      <c r="BA118" s="22">
        <f t="shared" si="108"/>
        <v>625</v>
      </c>
      <c r="BB118" s="32" t="str">
        <f t="shared" si="139"/>
        <v>NA</v>
      </c>
      <c r="BC118" s="33" t="str" cm="1">
        <f t="array" ref="BC118">IFERROR(_xlfn.XLOOKUP($B$4&amp;$B$11&amp;BB118,$A$69:$A$91&amp;$B$69:$B$91&amp;$C$69:$C$91,$D$69:$D$91),"")</f>
        <v/>
      </c>
      <c r="BD118" s="37" t="str">
        <f t="shared" si="170"/>
        <v/>
      </c>
      <c r="BE118" s="37">
        <f t="shared" si="140"/>
        <v>0</v>
      </c>
      <c r="BF118" s="37">
        <f t="shared" si="141"/>
        <v>0</v>
      </c>
      <c r="BG118" s="32" t="str">
        <f t="shared" si="142"/>
        <v/>
      </c>
      <c r="BK118" s="20">
        <f t="shared" si="118"/>
        <v>112</v>
      </c>
      <c r="BL118" s="22">
        <f t="shared" si="104"/>
        <v>625</v>
      </c>
      <c r="BO118" s="22">
        <f t="shared" si="111"/>
        <v>625</v>
      </c>
      <c r="BP118" s="32" t="str">
        <f t="shared" si="143"/>
        <v>NA</v>
      </c>
      <c r="BQ118" s="33" t="str" cm="1">
        <f t="array" ref="BQ118">IFERROR(_xlfn.XLOOKUP($B$4&amp;$B$11&amp;BP118,$A$69:$A$91&amp;$B$69:$B$91&amp;$C$69:$C$91,$D$69:$D$91),"")</f>
        <v/>
      </c>
      <c r="BR118" s="37" t="str">
        <f t="shared" si="171"/>
        <v/>
      </c>
      <c r="BS118" s="37">
        <f t="shared" si="144"/>
        <v>0</v>
      </c>
      <c r="BT118" s="37">
        <f t="shared" si="145"/>
        <v>0</v>
      </c>
      <c r="BU118" s="32" t="str">
        <f t="shared" si="146"/>
        <v/>
      </c>
      <c r="BV118" s="32"/>
      <c r="BY118" s="6">
        <f t="shared" si="124"/>
        <v>112</v>
      </c>
      <c r="BZ118" s="9">
        <f t="shared" si="147"/>
        <v>500</v>
      </c>
      <c r="CA118" s="6">
        <f t="shared" si="148"/>
        <v>0</v>
      </c>
      <c r="CC118" s="8">
        <f t="shared" si="112"/>
        <v>500</v>
      </c>
      <c r="CD118" s="42" t="str">
        <f t="shared" si="149"/>
        <v>NA</v>
      </c>
      <c r="CE118" s="43" t="str" cm="1">
        <f t="array" ref="CE118">IFERROR(_xlfn.XLOOKUP($B$4&amp;$B$11&amp;CD118,$A$69:$A$91&amp;$B$69:$B$91&amp;$C$69:$C$91,$D$69:$D$91),"")</f>
        <v/>
      </c>
      <c r="CF118" s="42" t="str">
        <f t="shared" si="119"/>
        <v/>
      </c>
      <c r="CG118" s="44" t="str">
        <f t="shared" si="150"/>
        <v/>
      </c>
      <c r="CH118" s="44">
        <f t="shared" si="151"/>
        <v>0</v>
      </c>
      <c r="CI118" s="42" t="str">
        <f t="shared" si="152"/>
        <v/>
      </c>
      <c r="CJ118" s="42"/>
      <c r="CM118" s="6">
        <f t="shared" si="125"/>
        <v>112</v>
      </c>
      <c r="CN118" s="9">
        <f t="shared" si="153"/>
        <v>500</v>
      </c>
      <c r="CQ118" s="8">
        <f t="shared" si="113"/>
        <v>500</v>
      </c>
      <c r="CR118" s="42" t="str">
        <f t="shared" si="154"/>
        <v>NA</v>
      </c>
      <c r="CS118" s="43" t="str" cm="1">
        <f t="array" ref="CS118">IFERROR(_xlfn.XLOOKUP($B$4&amp;$B$11&amp;CR118,$A$69:$A$91&amp;$B$69:$B$91&amp;$C$69:$C$91,$D$69:$D$91),"")</f>
        <v/>
      </c>
      <c r="CT118" s="42" t="str">
        <f t="shared" si="120"/>
        <v/>
      </c>
      <c r="CU118" s="44" t="str">
        <f t="shared" si="155"/>
        <v/>
      </c>
      <c r="CV118" s="44">
        <f t="shared" si="156"/>
        <v>0</v>
      </c>
      <c r="CW118" s="42" t="str">
        <f t="shared" si="157"/>
        <v/>
      </c>
      <c r="DA118" s="6">
        <f t="shared" si="126"/>
        <v>112</v>
      </c>
      <c r="DB118" s="4">
        <f t="shared" si="105"/>
        <v>625</v>
      </c>
      <c r="DC118" s="6">
        <f t="shared" si="158"/>
        <v>0</v>
      </c>
      <c r="DE118" s="24">
        <f t="shared" si="114"/>
        <v>625</v>
      </c>
      <c r="DF118" s="42" t="str">
        <f t="shared" si="159"/>
        <v>NA</v>
      </c>
      <c r="DG118" s="43" t="str" cm="1">
        <f t="array" ref="DG118">IFERROR(_xlfn.XLOOKUP($B$4&amp;$B$11&amp;DF118,$A$69:$A$91&amp;$B$69:$B$91&amp;$C$69:$C$91,$D$69:$D$91),"")</f>
        <v/>
      </c>
      <c r="DH118" s="44" t="str">
        <f t="shared" si="172"/>
        <v/>
      </c>
      <c r="DI118" s="44">
        <f t="shared" si="160"/>
        <v>0</v>
      </c>
      <c r="DJ118" s="44">
        <f t="shared" si="161"/>
        <v>0</v>
      </c>
      <c r="DK118" s="42" t="str">
        <f t="shared" si="162"/>
        <v/>
      </c>
      <c r="DL118" s="42"/>
      <c r="DO118" s="6">
        <f t="shared" si="127"/>
        <v>112</v>
      </c>
      <c r="DP118" s="3">
        <f t="shared" si="106"/>
        <v>625</v>
      </c>
      <c r="DS118" s="24">
        <f t="shared" si="121"/>
        <v>625</v>
      </c>
      <c r="DT118" s="42" t="str">
        <f t="shared" si="163"/>
        <v>NA</v>
      </c>
      <c r="DU118" s="43" t="str" cm="1">
        <f t="array" ref="DU118">IFERROR(_xlfn.XLOOKUP($B$4&amp;$B$11&amp;DT118,$A$69:$A$91&amp;$B$69:$B$91&amp;$C$69:$C$91,$D$69:$D$91),"")</f>
        <v/>
      </c>
      <c r="DV118" s="44" t="str">
        <f t="shared" si="173"/>
        <v/>
      </c>
      <c r="DW118" s="44">
        <f t="shared" si="164"/>
        <v>0</v>
      </c>
      <c r="DX118" s="44">
        <f t="shared" si="165"/>
        <v>0</v>
      </c>
      <c r="DY118" s="42" t="str">
        <f t="shared" si="166"/>
        <v/>
      </c>
      <c r="DZ118" s="42"/>
      <c r="EC118" s="6">
        <f t="shared" si="128"/>
        <v>112</v>
      </c>
      <c r="ED118" s="47">
        <f t="shared" si="176"/>
        <v>531.91489361702122</v>
      </c>
      <c r="EE118" s="6">
        <f t="shared" si="175"/>
        <v>0</v>
      </c>
      <c r="EG118" s="8">
        <f t="shared" si="115"/>
        <v>531.91489361702122</v>
      </c>
      <c r="EH118" s="45" t="s">
        <v>62</v>
      </c>
      <c r="EI118" s="110">
        <f t="shared" si="177"/>
        <v>0</v>
      </c>
      <c r="EJ118" s="109">
        <f t="shared" si="174"/>
        <v>0</v>
      </c>
      <c r="EK118" s="109">
        <f t="shared" si="167"/>
        <v>0</v>
      </c>
      <c r="EL118" s="44">
        <f t="shared" si="168"/>
        <v>0</v>
      </c>
      <c r="EM118" s="42" t="str">
        <f t="shared" si="169"/>
        <v/>
      </c>
    </row>
    <row r="119" spans="1:143" hidden="1" x14ac:dyDescent="0.25">
      <c r="A119" s="1" t="s">
        <v>176</v>
      </c>
      <c r="B119" s="1" t="s">
        <v>11</v>
      </c>
      <c r="U119" s="6">
        <f t="shared" si="122"/>
        <v>113</v>
      </c>
      <c r="V119" s="9">
        <f t="shared" si="129"/>
        <v>500</v>
      </c>
      <c r="Y119" s="8">
        <f t="shared" si="109"/>
        <v>500</v>
      </c>
      <c r="Z119" s="30" t="str">
        <f t="shared" si="130"/>
        <v>NA</v>
      </c>
      <c r="AA119" s="28" t="str" cm="1">
        <f t="array" ref="AA119">IFERROR(_xlfn.XLOOKUP($B$4&amp;$B$11&amp;Z119,$A$69:$A$91&amp;$B$69:$B$91&amp;$C$69:$C$91,$D$69:$D$91),"")</f>
        <v/>
      </c>
      <c r="AB119" s="30" t="str">
        <f t="shared" si="116"/>
        <v/>
      </c>
      <c r="AC119" s="29" t="str">
        <f t="shared" si="131"/>
        <v/>
      </c>
      <c r="AD119" s="29">
        <f t="shared" si="132"/>
        <v>0</v>
      </c>
      <c r="AE119" s="30" t="str">
        <f t="shared" si="133"/>
        <v/>
      </c>
      <c r="AI119" s="6">
        <f t="shared" si="123"/>
        <v>113</v>
      </c>
      <c r="AJ119" s="9">
        <f t="shared" si="134"/>
        <v>500</v>
      </c>
      <c r="AM119" s="8">
        <f t="shared" si="110"/>
        <v>500</v>
      </c>
      <c r="AN119" s="32" t="str">
        <f t="shared" si="135"/>
        <v>NA</v>
      </c>
      <c r="AO119" s="33" t="str" cm="1">
        <f t="array" ref="AO119">IFERROR(_xlfn.XLOOKUP($B$4&amp;$B$11&amp;AN119,$A$69:$A$91&amp;$B$69:$B$91&amp;$C$69:$C$91,$D$69:$D$91),"")</f>
        <v/>
      </c>
      <c r="AP119" s="32" t="str">
        <f t="shared" si="117"/>
        <v/>
      </c>
      <c r="AQ119" s="37" t="str">
        <f t="shared" si="136"/>
        <v/>
      </c>
      <c r="AR119" s="37">
        <f t="shared" si="137"/>
        <v>0</v>
      </c>
      <c r="AS119" s="32" t="str">
        <f t="shared" si="138"/>
        <v/>
      </c>
      <c r="AT119" s="32"/>
      <c r="AU119" s="8"/>
      <c r="AV119" s="8"/>
      <c r="AW119" s="20">
        <f t="shared" si="107"/>
        <v>113</v>
      </c>
      <c r="AX119" s="22">
        <f t="shared" si="103"/>
        <v>625</v>
      </c>
      <c r="AY119" s="8"/>
      <c r="AZ119" s="8"/>
      <c r="BA119" s="22">
        <f t="shared" si="108"/>
        <v>625</v>
      </c>
      <c r="BB119" s="32" t="str">
        <f t="shared" si="139"/>
        <v>NA</v>
      </c>
      <c r="BC119" s="33" t="str" cm="1">
        <f t="array" ref="BC119">IFERROR(_xlfn.XLOOKUP($B$4&amp;$B$11&amp;BB119,$A$69:$A$91&amp;$B$69:$B$91&amp;$C$69:$C$91,$D$69:$D$91),"")</f>
        <v/>
      </c>
      <c r="BD119" s="37" t="str">
        <f t="shared" si="170"/>
        <v/>
      </c>
      <c r="BE119" s="37">
        <f t="shared" si="140"/>
        <v>0</v>
      </c>
      <c r="BF119" s="37">
        <f t="shared" si="141"/>
        <v>0</v>
      </c>
      <c r="BG119" s="32" t="str">
        <f t="shared" si="142"/>
        <v/>
      </c>
      <c r="BK119" s="20">
        <f t="shared" si="118"/>
        <v>113</v>
      </c>
      <c r="BL119" s="22">
        <f t="shared" si="104"/>
        <v>625</v>
      </c>
      <c r="BO119" s="22">
        <f t="shared" si="111"/>
        <v>625</v>
      </c>
      <c r="BP119" s="32" t="str">
        <f t="shared" si="143"/>
        <v>NA</v>
      </c>
      <c r="BQ119" s="33" t="str" cm="1">
        <f t="array" ref="BQ119">IFERROR(_xlfn.XLOOKUP($B$4&amp;$B$11&amp;BP119,$A$69:$A$91&amp;$B$69:$B$91&amp;$C$69:$C$91,$D$69:$D$91),"")</f>
        <v/>
      </c>
      <c r="BR119" s="37" t="str">
        <f t="shared" si="171"/>
        <v/>
      </c>
      <c r="BS119" s="37">
        <f t="shared" si="144"/>
        <v>0</v>
      </c>
      <c r="BT119" s="37">
        <f t="shared" si="145"/>
        <v>0</v>
      </c>
      <c r="BU119" s="32" t="str">
        <f t="shared" si="146"/>
        <v/>
      </c>
      <c r="BV119" s="32"/>
      <c r="BY119" s="6">
        <f t="shared" si="124"/>
        <v>113</v>
      </c>
      <c r="BZ119" s="9">
        <f t="shared" si="147"/>
        <v>500</v>
      </c>
      <c r="CA119" s="6">
        <f t="shared" si="148"/>
        <v>0</v>
      </c>
      <c r="CC119" s="8">
        <f t="shared" si="112"/>
        <v>500</v>
      </c>
      <c r="CD119" s="42" t="str">
        <f t="shared" si="149"/>
        <v>NA</v>
      </c>
      <c r="CE119" s="43" t="str" cm="1">
        <f t="array" ref="CE119">IFERROR(_xlfn.XLOOKUP($B$4&amp;$B$11&amp;CD119,$A$69:$A$91&amp;$B$69:$B$91&amp;$C$69:$C$91,$D$69:$D$91),"")</f>
        <v/>
      </c>
      <c r="CF119" s="42" t="str">
        <f t="shared" si="119"/>
        <v/>
      </c>
      <c r="CG119" s="44" t="str">
        <f t="shared" si="150"/>
        <v/>
      </c>
      <c r="CH119" s="44">
        <f t="shared" si="151"/>
        <v>0</v>
      </c>
      <c r="CI119" s="42" t="str">
        <f t="shared" si="152"/>
        <v/>
      </c>
      <c r="CJ119" s="42"/>
      <c r="CM119" s="6">
        <f t="shared" si="125"/>
        <v>113</v>
      </c>
      <c r="CN119" s="9">
        <f t="shared" si="153"/>
        <v>500</v>
      </c>
      <c r="CQ119" s="8">
        <f t="shared" si="113"/>
        <v>500</v>
      </c>
      <c r="CR119" s="42" t="str">
        <f t="shared" si="154"/>
        <v>NA</v>
      </c>
      <c r="CS119" s="43" t="str" cm="1">
        <f t="array" ref="CS119">IFERROR(_xlfn.XLOOKUP($B$4&amp;$B$11&amp;CR119,$A$69:$A$91&amp;$B$69:$B$91&amp;$C$69:$C$91,$D$69:$D$91),"")</f>
        <v/>
      </c>
      <c r="CT119" s="42" t="str">
        <f t="shared" si="120"/>
        <v/>
      </c>
      <c r="CU119" s="44" t="str">
        <f t="shared" si="155"/>
        <v/>
      </c>
      <c r="CV119" s="44">
        <f t="shared" si="156"/>
        <v>0</v>
      </c>
      <c r="CW119" s="42" t="str">
        <f t="shared" si="157"/>
        <v/>
      </c>
      <c r="DA119" s="6">
        <f t="shared" si="126"/>
        <v>113</v>
      </c>
      <c r="DB119" s="4">
        <f t="shared" si="105"/>
        <v>625</v>
      </c>
      <c r="DC119" s="6">
        <f t="shared" si="158"/>
        <v>0</v>
      </c>
      <c r="DE119" s="24">
        <f t="shared" si="114"/>
        <v>625</v>
      </c>
      <c r="DF119" s="42" t="str">
        <f t="shared" si="159"/>
        <v>NA</v>
      </c>
      <c r="DG119" s="43" t="str" cm="1">
        <f t="array" ref="DG119">IFERROR(_xlfn.XLOOKUP($B$4&amp;$B$11&amp;DF119,$A$69:$A$91&amp;$B$69:$B$91&amp;$C$69:$C$91,$D$69:$D$91),"")</f>
        <v/>
      </c>
      <c r="DH119" s="44" t="str">
        <f t="shared" si="172"/>
        <v/>
      </c>
      <c r="DI119" s="44">
        <f t="shared" si="160"/>
        <v>0</v>
      </c>
      <c r="DJ119" s="44">
        <f t="shared" si="161"/>
        <v>0</v>
      </c>
      <c r="DK119" s="42" t="str">
        <f t="shared" si="162"/>
        <v/>
      </c>
      <c r="DL119" s="42"/>
      <c r="DO119" s="6">
        <f t="shared" si="127"/>
        <v>113</v>
      </c>
      <c r="DP119" s="3">
        <f t="shared" si="106"/>
        <v>625</v>
      </c>
      <c r="DS119" s="24">
        <f t="shared" si="121"/>
        <v>625</v>
      </c>
      <c r="DT119" s="42" t="str">
        <f t="shared" si="163"/>
        <v>NA</v>
      </c>
      <c r="DU119" s="43" t="str" cm="1">
        <f t="array" ref="DU119">IFERROR(_xlfn.XLOOKUP($B$4&amp;$B$11&amp;DT119,$A$69:$A$91&amp;$B$69:$B$91&amp;$C$69:$C$91,$D$69:$D$91),"")</f>
        <v/>
      </c>
      <c r="DV119" s="44" t="str">
        <f t="shared" si="173"/>
        <v/>
      </c>
      <c r="DW119" s="44">
        <f t="shared" si="164"/>
        <v>0</v>
      </c>
      <c r="DX119" s="44">
        <f t="shared" si="165"/>
        <v>0</v>
      </c>
      <c r="DY119" s="42" t="str">
        <f t="shared" si="166"/>
        <v/>
      </c>
      <c r="DZ119" s="42"/>
      <c r="EC119" s="6">
        <f t="shared" si="128"/>
        <v>113</v>
      </c>
      <c r="ED119" s="47">
        <f t="shared" si="176"/>
        <v>531.91489361702122</v>
      </c>
      <c r="EE119" s="6">
        <f t="shared" si="175"/>
        <v>0</v>
      </c>
      <c r="EG119" s="8">
        <f t="shared" si="115"/>
        <v>531.91489361702122</v>
      </c>
      <c r="EH119" s="45" t="s">
        <v>62</v>
      </c>
      <c r="EI119" s="110">
        <f t="shared" si="177"/>
        <v>0</v>
      </c>
      <c r="EJ119" s="109">
        <f t="shared" si="174"/>
        <v>0</v>
      </c>
      <c r="EK119" s="109">
        <f t="shared" si="167"/>
        <v>0</v>
      </c>
      <c r="EL119" s="44">
        <f t="shared" si="168"/>
        <v>0</v>
      </c>
      <c r="EM119" s="42" t="str">
        <f t="shared" si="169"/>
        <v/>
      </c>
    </row>
    <row r="120" spans="1:143" hidden="1" x14ac:dyDescent="0.25">
      <c r="A120" s="1" t="s">
        <v>177</v>
      </c>
      <c r="B120" s="1" t="s">
        <v>11</v>
      </c>
      <c r="U120" s="6">
        <f t="shared" si="122"/>
        <v>114</v>
      </c>
      <c r="V120" s="9">
        <f t="shared" si="129"/>
        <v>500</v>
      </c>
      <c r="Y120" s="8">
        <f t="shared" si="109"/>
        <v>500</v>
      </c>
      <c r="Z120" s="30" t="str">
        <f t="shared" si="130"/>
        <v>NA</v>
      </c>
      <c r="AA120" s="28" t="str" cm="1">
        <f t="array" ref="AA120">IFERROR(_xlfn.XLOOKUP($B$4&amp;$B$11&amp;Z120,$A$69:$A$91&amp;$B$69:$B$91&amp;$C$69:$C$91,$D$69:$D$91),"")</f>
        <v/>
      </c>
      <c r="AB120" s="30" t="str">
        <f t="shared" si="116"/>
        <v/>
      </c>
      <c r="AC120" s="29" t="str">
        <f t="shared" si="131"/>
        <v/>
      </c>
      <c r="AD120" s="29">
        <f t="shared" si="132"/>
        <v>0</v>
      </c>
      <c r="AE120" s="30" t="str">
        <f t="shared" si="133"/>
        <v/>
      </c>
      <c r="AI120" s="6">
        <f t="shared" si="123"/>
        <v>114</v>
      </c>
      <c r="AJ120" s="9">
        <f t="shared" si="134"/>
        <v>500</v>
      </c>
      <c r="AM120" s="8">
        <f t="shared" si="110"/>
        <v>500</v>
      </c>
      <c r="AN120" s="32" t="str">
        <f t="shared" si="135"/>
        <v>NA</v>
      </c>
      <c r="AO120" s="33" t="str" cm="1">
        <f t="array" ref="AO120">IFERROR(_xlfn.XLOOKUP($B$4&amp;$B$11&amp;AN120,$A$69:$A$91&amp;$B$69:$B$91&amp;$C$69:$C$91,$D$69:$D$91),"")</f>
        <v/>
      </c>
      <c r="AP120" s="32" t="str">
        <f t="shared" si="117"/>
        <v/>
      </c>
      <c r="AQ120" s="37" t="str">
        <f t="shared" si="136"/>
        <v/>
      </c>
      <c r="AR120" s="37">
        <f t="shared" si="137"/>
        <v>0</v>
      </c>
      <c r="AS120" s="32" t="str">
        <f t="shared" si="138"/>
        <v/>
      </c>
      <c r="AT120" s="32"/>
      <c r="AU120" s="8"/>
      <c r="AV120" s="8"/>
      <c r="AW120" s="20">
        <f t="shared" si="107"/>
        <v>114</v>
      </c>
      <c r="AX120" s="22">
        <f t="shared" si="103"/>
        <v>625</v>
      </c>
      <c r="AY120" s="8"/>
      <c r="AZ120" s="8"/>
      <c r="BA120" s="22">
        <f t="shared" si="108"/>
        <v>625</v>
      </c>
      <c r="BB120" s="32" t="str">
        <f t="shared" si="139"/>
        <v>NA</v>
      </c>
      <c r="BC120" s="33" t="str" cm="1">
        <f t="array" ref="BC120">IFERROR(_xlfn.XLOOKUP($B$4&amp;$B$11&amp;BB120,$A$69:$A$91&amp;$B$69:$B$91&amp;$C$69:$C$91,$D$69:$D$91),"")</f>
        <v/>
      </c>
      <c r="BD120" s="37" t="str">
        <f t="shared" si="170"/>
        <v/>
      </c>
      <c r="BE120" s="37">
        <f t="shared" si="140"/>
        <v>0</v>
      </c>
      <c r="BF120" s="37">
        <f t="shared" si="141"/>
        <v>0</v>
      </c>
      <c r="BG120" s="32" t="str">
        <f t="shared" si="142"/>
        <v/>
      </c>
      <c r="BK120" s="20">
        <f t="shared" si="118"/>
        <v>114</v>
      </c>
      <c r="BL120" s="22">
        <f t="shared" si="104"/>
        <v>625</v>
      </c>
      <c r="BO120" s="22">
        <f t="shared" si="111"/>
        <v>625</v>
      </c>
      <c r="BP120" s="32" t="str">
        <f t="shared" si="143"/>
        <v>NA</v>
      </c>
      <c r="BQ120" s="33" t="str" cm="1">
        <f t="array" ref="BQ120">IFERROR(_xlfn.XLOOKUP($B$4&amp;$B$11&amp;BP120,$A$69:$A$91&amp;$B$69:$B$91&amp;$C$69:$C$91,$D$69:$D$91),"")</f>
        <v/>
      </c>
      <c r="BR120" s="37" t="str">
        <f t="shared" si="171"/>
        <v/>
      </c>
      <c r="BS120" s="37">
        <f t="shared" si="144"/>
        <v>0</v>
      </c>
      <c r="BT120" s="37">
        <f t="shared" si="145"/>
        <v>0</v>
      </c>
      <c r="BU120" s="32" t="str">
        <f t="shared" si="146"/>
        <v/>
      </c>
      <c r="BV120" s="32"/>
      <c r="BY120" s="6">
        <f t="shared" si="124"/>
        <v>114</v>
      </c>
      <c r="BZ120" s="9">
        <f t="shared" si="147"/>
        <v>500</v>
      </c>
      <c r="CA120" s="6">
        <f t="shared" si="148"/>
        <v>0</v>
      </c>
      <c r="CC120" s="8">
        <f t="shared" si="112"/>
        <v>500</v>
      </c>
      <c r="CD120" s="42" t="str">
        <f t="shared" si="149"/>
        <v>NA</v>
      </c>
      <c r="CE120" s="43" t="str" cm="1">
        <f t="array" ref="CE120">IFERROR(_xlfn.XLOOKUP($B$4&amp;$B$11&amp;CD120,$A$69:$A$91&amp;$B$69:$B$91&amp;$C$69:$C$91,$D$69:$D$91),"")</f>
        <v/>
      </c>
      <c r="CF120" s="42" t="str">
        <f t="shared" si="119"/>
        <v/>
      </c>
      <c r="CG120" s="44" t="str">
        <f t="shared" si="150"/>
        <v/>
      </c>
      <c r="CH120" s="44">
        <f t="shared" si="151"/>
        <v>0</v>
      </c>
      <c r="CI120" s="42" t="str">
        <f t="shared" si="152"/>
        <v/>
      </c>
      <c r="CJ120" s="42"/>
      <c r="CM120" s="6">
        <f t="shared" si="125"/>
        <v>114</v>
      </c>
      <c r="CN120" s="9">
        <f t="shared" si="153"/>
        <v>500</v>
      </c>
      <c r="CQ120" s="8">
        <f t="shared" si="113"/>
        <v>500</v>
      </c>
      <c r="CR120" s="42" t="str">
        <f t="shared" si="154"/>
        <v>NA</v>
      </c>
      <c r="CS120" s="43" t="str" cm="1">
        <f t="array" ref="CS120">IFERROR(_xlfn.XLOOKUP($B$4&amp;$B$11&amp;CR120,$A$69:$A$91&amp;$B$69:$B$91&amp;$C$69:$C$91,$D$69:$D$91),"")</f>
        <v/>
      </c>
      <c r="CT120" s="42" t="str">
        <f t="shared" si="120"/>
        <v/>
      </c>
      <c r="CU120" s="44" t="str">
        <f t="shared" si="155"/>
        <v/>
      </c>
      <c r="CV120" s="44">
        <f t="shared" si="156"/>
        <v>0</v>
      </c>
      <c r="CW120" s="42" t="str">
        <f t="shared" si="157"/>
        <v/>
      </c>
      <c r="DA120" s="6">
        <f t="shared" si="126"/>
        <v>114</v>
      </c>
      <c r="DB120" s="4">
        <f t="shared" si="105"/>
        <v>625</v>
      </c>
      <c r="DC120" s="6">
        <f t="shared" si="158"/>
        <v>0</v>
      </c>
      <c r="DE120" s="24">
        <f t="shared" si="114"/>
        <v>625</v>
      </c>
      <c r="DF120" s="42" t="str">
        <f t="shared" si="159"/>
        <v>NA</v>
      </c>
      <c r="DG120" s="43" t="str" cm="1">
        <f t="array" ref="DG120">IFERROR(_xlfn.XLOOKUP($B$4&amp;$B$11&amp;DF120,$A$69:$A$91&amp;$B$69:$B$91&amp;$C$69:$C$91,$D$69:$D$91),"")</f>
        <v/>
      </c>
      <c r="DH120" s="44" t="str">
        <f t="shared" si="172"/>
        <v/>
      </c>
      <c r="DI120" s="44">
        <f t="shared" si="160"/>
        <v>0</v>
      </c>
      <c r="DJ120" s="44">
        <f t="shared" si="161"/>
        <v>0</v>
      </c>
      <c r="DK120" s="42" t="str">
        <f t="shared" si="162"/>
        <v/>
      </c>
      <c r="DL120" s="42"/>
      <c r="DO120" s="6">
        <f t="shared" si="127"/>
        <v>114</v>
      </c>
      <c r="DP120" s="3">
        <f t="shared" si="106"/>
        <v>625</v>
      </c>
      <c r="DS120" s="24">
        <f t="shared" si="121"/>
        <v>625</v>
      </c>
      <c r="DT120" s="42" t="str">
        <f t="shared" si="163"/>
        <v>NA</v>
      </c>
      <c r="DU120" s="43" t="str" cm="1">
        <f t="array" ref="DU120">IFERROR(_xlfn.XLOOKUP($B$4&amp;$B$11&amp;DT120,$A$69:$A$91&amp;$B$69:$B$91&amp;$C$69:$C$91,$D$69:$D$91),"")</f>
        <v/>
      </c>
      <c r="DV120" s="44" t="str">
        <f t="shared" si="173"/>
        <v/>
      </c>
      <c r="DW120" s="44">
        <f t="shared" si="164"/>
        <v>0</v>
      </c>
      <c r="DX120" s="44">
        <f t="shared" si="165"/>
        <v>0</v>
      </c>
      <c r="DY120" s="42" t="str">
        <f t="shared" si="166"/>
        <v/>
      </c>
      <c r="DZ120" s="42"/>
      <c r="EC120" s="6">
        <f t="shared" si="128"/>
        <v>114</v>
      </c>
      <c r="ED120" s="47">
        <f t="shared" si="176"/>
        <v>531.91489361702122</v>
      </c>
      <c r="EE120" s="6">
        <f t="shared" si="175"/>
        <v>0</v>
      </c>
      <c r="EG120" s="8">
        <f t="shared" si="115"/>
        <v>531.91489361702122</v>
      </c>
      <c r="EH120" s="45" t="s">
        <v>62</v>
      </c>
      <c r="EI120" s="110">
        <f t="shared" si="177"/>
        <v>0</v>
      </c>
      <c r="EJ120" s="109">
        <f t="shared" si="174"/>
        <v>0</v>
      </c>
      <c r="EK120" s="109">
        <f t="shared" si="167"/>
        <v>0</v>
      </c>
      <c r="EL120" s="44">
        <f t="shared" si="168"/>
        <v>0</v>
      </c>
      <c r="EM120" s="42" t="str">
        <f t="shared" si="169"/>
        <v/>
      </c>
    </row>
    <row r="121" spans="1:143" hidden="1" x14ac:dyDescent="0.25">
      <c r="A121" s="1" t="s">
        <v>178</v>
      </c>
      <c r="B121" s="1" t="s">
        <v>11</v>
      </c>
      <c r="U121" s="6">
        <f t="shared" si="122"/>
        <v>115</v>
      </c>
      <c r="V121" s="9">
        <f t="shared" si="129"/>
        <v>500</v>
      </c>
      <c r="Y121" s="8">
        <f t="shared" si="109"/>
        <v>500</v>
      </c>
      <c r="Z121" s="30" t="str">
        <f t="shared" si="130"/>
        <v>NA</v>
      </c>
      <c r="AA121" s="28" t="str" cm="1">
        <f t="array" ref="AA121">IFERROR(_xlfn.XLOOKUP($B$4&amp;$B$11&amp;Z121,$A$69:$A$91&amp;$B$69:$B$91&amp;$C$69:$C$91,$D$69:$D$91),"")</f>
        <v/>
      </c>
      <c r="AB121" s="30" t="str">
        <f t="shared" si="116"/>
        <v/>
      </c>
      <c r="AC121" s="29" t="str">
        <f t="shared" si="131"/>
        <v/>
      </c>
      <c r="AD121" s="29">
        <f t="shared" si="132"/>
        <v>0</v>
      </c>
      <c r="AE121" s="30" t="str">
        <f t="shared" si="133"/>
        <v/>
      </c>
      <c r="AI121" s="6">
        <f t="shared" si="123"/>
        <v>115</v>
      </c>
      <c r="AJ121" s="9">
        <f t="shared" si="134"/>
        <v>500</v>
      </c>
      <c r="AM121" s="8">
        <f t="shared" si="110"/>
        <v>500</v>
      </c>
      <c r="AN121" s="32" t="str">
        <f t="shared" si="135"/>
        <v>NA</v>
      </c>
      <c r="AO121" s="33" t="str" cm="1">
        <f t="array" ref="AO121">IFERROR(_xlfn.XLOOKUP($B$4&amp;$B$11&amp;AN121,$A$69:$A$91&amp;$B$69:$B$91&amp;$C$69:$C$91,$D$69:$D$91),"")</f>
        <v/>
      </c>
      <c r="AP121" s="32" t="str">
        <f t="shared" si="117"/>
        <v/>
      </c>
      <c r="AQ121" s="37" t="str">
        <f t="shared" si="136"/>
        <v/>
      </c>
      <c r="AR121" s="37">
        <f t="shared" si="137"/>
        <v>0</v>
      </c>
      <c r="AS121" s="32" t="str">
        <f t="shared" si="138"/>
        <v/>
      </c>
      <c r="AT121" s="32"/>
      <c r="AU121" s="8"/>
      <c r="AV121" s="8"/>
      <c r="AW121" s="20">
        <f t="shared" si="107"/>
        <v>115</v>
      </c>
      <c r="AX121" s="22">
        <f t="shared" si="103"/>
        <v>625</v>
      </c>
      <c r="AY121" s="8"/>
      <c r="AZ121" s="8"/>
      <c r="BA121" s="22">
        <f t="shared" si="108"/>
        <v>625</v>
      </c>
      <c r="BB121" s="32" t="str">
        <f t="shared" si="139"/>
        <v>NA</v>
      </c>
      <c r="BC121" s="33" t="str" cm="1">
        <f t="array" ref="BC121">IFERROR(_xlfn.XLOOKUP($B$4&amp;$B$11&amp;BB121,$A$69:$A$91&amp;$B$69:$B$91&amp;$C$69:$C$91,$D$69:$D$91),"")</f>
        <v/>
      </c>
      <c r="BD121" s="37" t="str">
        <f t="shared" si="170"/>
        <v/>
      </c>
      <c r="BE121" s="37">
        <f t="shared" si="140"/>
        <v>0</v>
      </c>
      <c r="BF121" s="37">
        <f t="shared" si="141"/>
        <v>0</v>
      </c>
      <c r="BG121" s="32" t="str">
        <f t="shared" si="142"/>
        <v/>
      </c>
      <c r="BK121" s="20">
        <f t="shared" si="118"/>
        <v>115</v>
      </c>
      <c r="BL121" s="22">
        <f t="shared" si="104"/>
        <v>625</v>
      </c>
      <c r="BO121" s="22">
        <f t="shared" si="111"/>
        <v>625</v>
      </c>
      <c r="BP121" s="32" t="str">
        <f t="shared" si="143"/>
        <v>NA</v>
      </c>
      <c r="BQ121" s="33" t="str" cm="1">
        <f t="array" ref="BQ121">IFERROR(_xlfn.XLOOKUP($B$4&amp;$B$11&amp;BP121,$A$69:$A$91&amp;$B$69:$B$91&amp;$C$69:$C$91,$D$69:$D$91),"")</f>
        <v/>
      </c>
      <c r="BR121" s="37" t="str">
        <f t="shared" si="171"/>
        <v/>
      </c>
      <c r="BS121" s="37">
        <f t="shared" si="144"/>
        <v>0</v>
      </c>
      <c r="BT121" s="37">
        <f t="shared" si="145"/>
        <v>0</v>
      </c>
      <c r="BU121" s="32" t="str">
        <f t="shared" si="146"/>
        <v/>
      </c>
      <c r="BV121" s="32"/>
      <c r="BY121" s="6">
        <f t="shared" si="124"/>
        <v>115</v>
      </c>
      <c r="BZ121" s="9">
        <f t="shared" si="147"/>
        <v>500</v>
      </c>
      <c r="CA121" s="6">
        <f t="shared" si="148"/>
        <v>0</v>
      </c>
      <c r="CC121" s="8">
        <f t="shared" si="112"/>
        <v>500</v>
      </c>
      <c r="CD121" s="42" t="str">
        <f t="shared" si="149"/>
        <v>NA</v>
      </c>
      <c r="CE121" s="43" t="str" cm="1">
        <f t="array" ref="CE121">IFERROR(_xlfn.XLOOKUP($B$4&amp;$B$11&amp;CD121,$A$69:$A$91&amp;$B$69:$B$91&amp;$C$69:$C$91,$D$69:$D$91),"")</f>
        <v/>
      </c>
      <c r="CF121" s="42" t="str">
        <f t="shared" si="119"/>
        <v/>
      </c>
      <c r="CG121" s="44" t="str">
        <f t="shared" si="150"/>
        <v/>
      </c>
      <c r="CH121" s="44">
        <f t="shared" si="151"/>
        <v>0</v>
      </c>
      <c r="CI121" s="42" t="str">
        <f t="shared" si="152"/>
        <v/>
      </c>
      <c r="CJ121" s="42"/>
      <c r="CM121" s="6">
        <f t="shared" si="125"/>
        <v>115</v>
      </c>
      <c r="CN121" s="9">
        <f t="shared" si="153"/>
        <v>500</v>
      </c>
      <c r="CQ121" s="8">
        <f t="shared" si="113"/>
        <v>500</v>
      </c>
      <c r="CR121" s="42" t="str">
        <f t="shared" si="154"/>
        <v>NA</v>
      </c>
      <c r="CS121" s="43" t="str" cm="1">
        <f t="array" ref="CS121">IFERROR(_xlfn.XLOOKUP($B$4&amp;$B$11&amp;CR121,$A$69:$A$91&amp;$B$69:$B$91&amp;$C$69:$C$91,$D$69:$D$91),"")</f>
        <v/>
      </c>
      <c r="CT121" s="42" t="str">
        <f t="shared" si="120"/>
        <v/>
      </c>
      <c r="CU121" s="44" t="str">
        <f t="shared" si="155"/>
        <v/>
      </c>
      <c r="CV121" s="44">
        <f t="shared" si="156"/>
        <v>0</v>
      </c>
      <c r="CW121" s="42" t="str">
        <f t="shared" si="157"/>
        <v/>
      </c>
      <c r="DA121" s="6">
        <f t="shared" si="126"/>
        <v>115</v>
      </c>
      <c r="DB121" s="4">
        <f t="shared" si="105"/>
        <v>625</v>
      </c>
      <c r="DC121" s="6">
        <f t="shared" si="158"/>
        <v>0</v>
      </c>
      <c r="DE121" s="24">
        <f t="shared" si="114"/>
        <v>625</v>
      </c>
      <c r="DF121" s="42" t="str">
        <f t="shared" si="159"/>
        <v>NA</v>
      </c>
      <c r="DG121" s="43" t="str" cm="1">
        <f t="array" ref="DG121">IFERROR(_xlfn.XLOOKUP($B$4&amp;$B$11&amp;DF121,$A$69:$A$91&amp;$B$69:$B$91&amp;$C$69:$C$91,$D$69:$D$91),"")</f>
        <v/>
      </c>
      <c r="DH121" s="44" t="str">
        <f t="shared" si="172"/>
        <v/>
      </c>
      <c r="DI121" s="44">
        <f t="shared" si="160"/>
        <v>0</v>
      </c>
      <c r="DJ121" s="44">
        <f t="shared" si="161"/>
        <v>0</v>
      </c>
      <c r="DK121" s="42" t="str">
        <f t="shared" si="162"/>
        <v/>
      </c>
      <c r="DL121" s="42"/>
      <c r="DO121" s="6">
        <f t="shared" si="127"/>
        <v>115</v>
      </c>
      <c r="DP121" s="3">
        <f t="shared" si="106"/>
        <v>625</v>
      </c>
      <c r="DS121" s="24">
        <f t="shared" si="121"/>
        <v>625</v>
      </c>
      <c r="DT121" s="42" t="str">
        <f t="shared" si="163"/>
        <v>NA</v>
      </c>
      <c r="DU121" s="43" t="str" cm="1">
        <f t="array" ref="DU121">IFERROR(_xlfn.XLOOKUP($B$4&amp;$B$11&amp;DT121,$A$69:$A$91&amp;$B$69:$B$91&amp;$C$69:$C$91,$D$69:$D$91),"")</f>
        <v/>
      </c>
      <c r="DV121" s="44" t="str">
        <f t="shared" si="173"/>
        <v/>
      </c>
      <c r="DW121" s="44">
        <f t="shared" si="164"/>
        <v>0</v>
      </c>
      <c r="DX121" s="44">
        <f t="shared" si="165"/>
        <v>0</v>
      </c>
      <c r="DY121" s="42" t="str">
        <f t="shared" si="166"/>
        <v/>
      </c>
      <c r="DZ121" s="42"/>
      <c r="EC121" s="6">
        <f t="shared" si="128"/>
        <v>115</v>
      </c>
      <c r="ED121" s="47">
        <f t="shared" si="176"/>
        <v>531.91489361702122</v>
      </c>
      <c r="EE121" s="6">
        <f t="shared" si="175"/>
        <v>0</v>
      </c>
      <c r="EG121" s="8">
        <f t="shared" si="115"/>
        <v>531.91489361702122</v>
      </c>
      <c r="EH121" s="45" t="s">
        <v>62</v>
      </c>
      <c r="EI121" s="110">
        <f t="shared" si="177"/>
        <v>0</v>
      </c>
      <c r="EJ121" s="109">
        <f t="shared" si="174"/>
        <v>0</v>
      </c>
      <c r="EK121" s="109">
        <f t="shared" si="167"/>
        <v>0</v>
      </c>
      <c r="EL121" s="44">
        <f t="shared" si="168"/>
        <v>0</v>
      </c>
      <c r="EM121" s="42" t="str">
        <f t="shared" si="169"/>
        <v/>
      </c>
    </row>
    <row r="122" spans="1:143" hidden="1" x14ac:dyDescent="0.25">
      <c r="A122" s="1" t="s">
        <v>179</v>
      </c>
      <c r="B122" s="1" t="s">
        <v>11</v>
      </c>
      <c r="U122" s="6">
        <f t="shared" si="122"/>
        <v>116</v>
      </c>
      <c r="V122" s="9">
        <f t="shared" si="129"/>
        <v>500</v>
      </c>
      <c r="Y122" s="8">
        <f t="shared" si="109"/>
        <v>500</v>
      </c>
      <c r="Z122" s="30" t="str">
        <f t="shared" si="130"/>
        <v>NA</v>
      </c>
      <c r="AA122" s="28" t="str" cm="1">
        <f t="array" ref="AA122">IFERROR(_xlfn.XLOOKUP($B$4&amp;$B$11&amp;Z122,$A$69:$A$91&amp;$B$69:$B$91&amp;$C$69:$C$91,$D$69:$D$91),"")</f>
        <v/>
      </c>
      <c r="AB122" s="30" t="str">
        <f t="shared" si="116"/>
        <v/>
      </c>
      <c r="AC122" s="29" t="str">
        <f t="shared" si="131"/>
        <v/>
      </c>
      <c r="AD122" s="29">
        <f t="shared" si="132"/>
        <v>0</v>
      </c>
      <c r="AE122" s="30" t="str">
        <f t="shared" si="133"/>
        <v/>
      </c>
      <c r="AI122" s="6">
        <f t="shared" si="123"/>
        <v>116</v>
      </c>
      <c r="AJ122" s="9">
        <f t="shared" si="134"/>
        <v>500</v>
      </c>
      <c r="AM122" s="8">
        <f t="shared" si="110"/>
        <v>500</v>
      </c>
      <c r="AN122" s="32" t="str">
        <f t="shared" si="135"/>
        <v>NA</v>
      </c>
      <c r="AO122" s="33" t="str" cm="1">
        <f t="array" ref="AO122">IFERROR(_xlfn.XLOOKUP($B$4&amp;$B$11&amp;AN122,$A$69:$A$91&amp;$B$69:$B$91&amp;$C$69:$C$91,$D$69:$D$91),"")</f>
        <v/>
      </c>
      <c r="AP122" s="32" t="str">
        <f t="shared" si="117"/>
        <v/>
      </c>
      <c r="AQ122" s="37" t="str">
        <f t="shared" si="136"/>
        <v/>
      </c>
      <c r="AR122" s="37">
        <f t="shared" si="137"/>
        <v>0</v>
      </c>
      <c r="AS122" s="32" t="str">
        <f t="shared" si="138"/>
        <v/>
      </c>
      <c r="AT122" s="32"/>
      <c r="AU122" s="8"/>
      <c r="AV122" s="8"/>
      <c r="AW122" s="20">
        <f t="shared" si="107"/>
        <v>116</v>
      </c>
      <c r="AX122" s="22">
        <f t="shared" si="103"/>
        <v>625</v>
      </c>
      <c r="AY122" s="8"/>
      <c r="AZ122" s="8"/>
      <c r="BA122" s="22">
        <f t="shared" si="108"/>
        <v>625</v>
      </c>
      <c r="BB122" s="32" t="str">
        <f t="shared" si="139"/>
        <v>NA</v>
      </c>
      <c r="BC122" s="33" t="str" cm="1">
        <f t="array" ref="BC122">IFERROR(_xlfn.XLOOKUP($B$4&amp;$B$11&amp;BB122,$A$69:$A$91&amp;$B$69:$B$91&amp;$C$69:$C$91,$D$69:$D$91),"")</f>
        <v/>
      </c>
      <c r="BD122" s="37" t="str">
        <f t="shared" si="170"/>
        <v/>
      </c>
      <c r="BE122" s="37">
        <f t="shared" si="140"/>
        <v>0</v>
      </c>
      <c r="BF122" s="37">
        <f t="shared" si="141"/>
        <v>0</v>
      </c>
      <c r="BG122" s="32" t="str">
        <f t="shared" si="142"/>
        <v/>
      </c>
      <c r="BK122" s="20">
        <f t="shared" si="118"/>
        <v>116</v>
      </c>
      <c r="BL122" s="22">
        <f t="shared" si="104"/>
        <v>625</v>
      </c>
      <c r="BO122" s="22">
        <f t="shared" si="111"/>
        <v>625</v>
      </c>
      <c r="BP122" s="32" t="str">
        <f t="shared" si="143"/>
        <v>NA</v>
      </c>
      <c r="BQ122" s="33" t="str" cm="1">
        <f t="array" ref="BQ122">IFERROR(_xlfn.XLOOKUP($B$4&amp;$B$11&amp;BP122,$A$69:$A$91&amp;$B$69:$B$91&amp;$C$69:$C$91,$D$69:$D$91),"")</f>
        <v/>
      </c>
      <c r="BR122" s="37" t="str">
        <f t="shared" si="171"/>
        <v/>
      </c>
      <c r="BS122" s="37">
        <f t="shared" si="144"/>
        <v>0</v>
      </c>
      <c r="BT122" s="37">
        <f t="shared" si="145"/>
        <v>0</v>
      </c>
      <c r="BU122" s="32" t="str">
        <f t="shared" si="146"/>
        <v/>
      </c>
      <c r="BV122" s="32"/>
      <c r="BY122" s="6">
        <f t="shared" si="124"/>
        <v>116</v>
      </c>
      <c r="BZ122" s="9">
        <f t="shared" si="147"/>
        <v>500</v>
      </c>
      <c r="CA122" s="6">
        <f t="shared" si="148"/>
        <v>0</v>
      </c>
      <c r="CC122" s="8">
        <f t="shared" si="112"/>
        <v>500</v>
      </c>
      <c r="CD122" s="42" t="str">
        <f t="shared" si="149"/>
        <v>NA</v>
      </c>
      <c r="CE122" s="43" t="str" cm="1">
        <f t="array" ref="CE122">IFERROR(_xlfn.XLOOKUP($B$4&amp;$B$11&amp;CD122,$A$69:$A$91&amp;$B$69:$B$91&amp;$C$69:$C$91,$D$69:$D$91),"")</f>
        <v/>
      </c>
      <c r="CF122" s="42" t="str">
        <f t="shared" si="119"/>
        <v/>
      </c>
      <c r="CG122" s="44" t="str">
        <f t="shared" si="150"/>
        <v/>
      </c>
      <c r="CH122" s="44">
        <f t="shared" si="151"/>
        <v>0</v>
      </c>
      <c r="CI122" s="42" t="str">
        <f t="shared" si="152"/>
        <v/>
      </c>
      <c r="CJ122" s="42"/>
      <c r="CM122" s="6">
        <f t="shared" si="125"/>
        <v>116</v>
      </c>
      <c r="CN122" s="9">
        <f t="shared" si="153"/>
        <v>500</v>
      </c>
      <c r="CQ122" s="8">
        <f t="shared" si="113"/>
        <v>500</v>
      </c>
      <c r="CR122" s="42" t="str">
        <f t="shared" si="154"/>
        <v>NA</v>
      </c>
      <c r="CS122" s="43" t="str" cm="1">
        <f t="array" ref="CS122">IFERROR(_xlfn.XLOOKUP($B$4&amp;$B$11&amp;CR122,$A$69:$A$91&amp;$B$69:$B$91&amp;$C$69:$C$91,$D$69:$D$91),"")</f>
        <v/>
      </c>
      <c r="CT122" s="42" t="str">
        <f t="shared" si="120"/>
        <v/>
      </c>
      <c r="CU122" s="44" t="str">
        <f t="shared" si="155"/>
        <v/>
      </c>
      <c r="CV122" s="44">
        <f t="shared" si="156"/>
        <v>0</v>
      </c>
      <c r="CW122" s="42" t="str">
        <f t="shared" si="157"/>
        <v/>
      </c>
      <c r="DA122" s="6">
        <f t="shared" si="126"/>
        <v>116</v>
      </c>
      <c r="DB122" s="4">
        <f t="shared" si="105"/>
        <v>625</v>
      </c>
      <c r="DC122" s="6">
        <f t="shared" si="158"/>
        <v>0</v>
      </c>
      <c r="DE122" s="24">
        <f t="shared" si="114"/>
        <v>625</v>
      </c>
      <c r="DF122" s="42" t="str">
        <f t="shared" si="159"/>
        <v>NA</v>
      </c>
      <c r="DG122" s="43" t="str" cm="1">
        <f t="array" ref="DG122">IFERROR(_xlfn.XLOOKUP($B$4&amp;$B$11&amp;DF122,$A$69:$A$91&amp;$B$69:$B$91&amp;$C$69:$C$91,$D$69:$D$91),"")</f>
        <v/>
      </c>
      <c r="DH122" s="44" t="str">
        <f t="shared" si="172"/>
        <v/>
      </c>
      <c r="DI122" s="44">
        <f t="shared" si="160"/>
        <v>0</v>
      </c>
      <c r="DJ122" s="44">
        <f t="shared" si="161"/>
        <v>0</v>
      </c>
      <c r="DK122" s="42" t="str">
        <f t="shared" si="162"/>
        <v/>
      </c>
      <c r="DL122" s="42"/>
      <c r="DO122" s="6">
        <f t="shared" si="127"/>
        <v>116</v>
      </c>
      <c r="DP122" s="3">
        <f t="shared" si="106"/>
        <v>625</v>
      </c>
      <c r="DS122" s="24">
        <f t="shared" si="121"/>
        <v>625</v>
      </c>
      <c r="DT122" s="42" t="str">
        <f t="shared" si="163"/>
        <v>NA</v>
      </c>
      <c r="DU122" s="43" t="str" cm="1">
        <f t="array" ref="DU122">IFERROR(_xlfn.XLOOKUP($B$4&amp;$B$11&amp;DT122,$A$69:$A$91&amp;$B$69:$B$91&amp;$C$69:$C$91,$D$69:$D$91),"")</f>
        <v/>
      </c>
      <c r="DV122" s="44" t="str">
        <f t="shared" si="173"/>
        <v/>
      </c>
      <c r="DW122" s="44">
        <f t="shared" si="164"/>
        <v>0</v>
      </c>
      <c r="DX122" s="44">
        <f t="shared" si="165"/>
        <v>0</v>
      </c>
      <c r="DY122" s="42" t="str">
        <f t="shared" si="166"/>
        <v/>
      </c>
      <c r="DZ122" s="42"/>
      <c r="EC122" s="6">
        <f t="shared" si="128"/>
        <v>116</v>
      </c>
      <c r="ED122" s="47">
        <f t="shared" si="176"/>
        <v>531.91489361702122</v>
      </c>
      <c r="EE122" s="6">
        <f t="shared" si="175"/>
        <v>0</v>
      </c>
      <c r="EG122" s="8">
        <f t="shared" si="115"/>
        <v>531.91489361702122</v>
      </c>
      <c r="EH122" s="45" t="s">
        <v>62</v>
      </c>
      <c r="EI122" s="110">
        <f t="shared" si="177"/>
        <v>0</v>
      </c>
      <c r="EJ122" s="109">
        <f t="shared" si="174"/>
        <v>0</v>
      </c>
      <c r="EK122" s="109">
        <f t="shared" si="167"/>
        <v>0</v>
      </c>
      <c r="EL122" s="44">
        <f t="shared" si="168"/>
        <v>0</v>
      </c>
      <c r="EM122" s="42" t="str">
        <f t="shared" si="169"/>
        <v/>
      </c>
    </row>
    <row r="123" spans="1:143" hidden="1" x14ac:dyDescent="0.25">
      <c r="A123" s="1" t="s">
        <v>180</v>
      </c>
      <c r="B123" s="1" t="s">
        <v>11</v>
      </c>
      <c r="U123" s="6">
        <f t="shared" si="122"/>
        <v>117</v>
      </c>
      <c r="V123" s="9">
        <f t="shared" si="129"/>
        <v>500</v>
      </c>
      <c r="Y123" s="8">
        <f t="shared" si="109"/>
        <v>500</v>
      </c>
      <c r="Z123" s="30" t="str">
        <f t="shared" si="130"/>
        <v>NA</v>
      </c>
      <c r="AA123" s="28" t="str" cm="1">
        <f t="array" ref="AA123">IFERROR(_xlfn.XLOOKUP($B$4&amp;$B$11&amp;Z123,$A$69:$A$91&amp;$B$69:$B$91&amp;$C$69:$C$91,$D$69:$D$91),"")</f>
        <v/>
      </c>
      <c r="AB123" s="30" t="str">
        <f t="shared" si="116"/>
        <v/>
      </c>
      <c r="AC123" s="29" t="str">
        <f t="shared" si="131"/>
        <v/>
      </c>
      <c r="AD123" s="29">
        <f t="shared" si="132"/>
        <v>0</v>
      </c>
      <c r="AE123" s="30" t="str">
        <f t="shared" si="133"/>
        <v/>
      </c>
      <c r="AI123" s="6">
        <f t="shared" si="123"/>
        <v>117</v>
      </c>
      <c r="AJ123" s="9">
        <f t="shared" si="134"/>
        <v>500</v>
      </c>
      <c r="AM123" s="8">
        <f t="shared" si="110"/>
        <v>500</v>
      </c>
      <c r="AN123" s="32" t="str">
        <f t="shared" si="135"/>
        <v>NA</v>
      </c>
      <c r="AO123" s="33" t="str" cm="1">
        <f t="array" ref="AO123">IFERROR(_xlfn.XLOOKUP($B$4&amp;$B$11&amp;AN123,$A$69:$A$91&amp;$B$69:$B$91&amp;$C$69:$C$91,$D$69:$D$91),"")</f>
        <v/>
      </c>
      <c r="AP123" s="32" t="str">
        <f t="shared" si="117"/>
        <v/>
      </c>
      <c r="AQ123" s="37" t="str">
        <f t="shared" si="136"/>
        <v/>
      </c>
      <c r="AR123" s="37">
        <f t="shared" si="137"/>
        <v>0</v>
      </c>
      <c r="AS123" s="32" t="str">
        <f t="shared" si="138"/>
        <v/>
      </c>
      <c r="AT123" s="32"/>
      <c r="AU123" s="8"/>
      <c r="AV123" s="8"/>
      <c r="AW123" s="20">
        <f t="shared" si="107"/>
        <v>117</v>
      </c>
      <c r="AX123" s="22">
        <f t="shared" si="103"/>
        <v>625</v>
      </c>
      <c r="AY123" s="8"/>
      <c r="AZ123" s="8"/>
      <c r="BA123" s="22">
        <f t="shared" si="108"/>
        <v>625</v>
      </c>
      <c r="BB123" s="32" t="str">
        <f t="shared" si="139"/>
        <v>NA</v>
      </c>
      <c r="BC123" s="33" t="str" cm="1">
        <f t="array" ref="BC123">IFERROR(_xlfn.XLOOKUP($B$4&amp;$B$11&amp;BB123,$A$69:$A$91&amp;$B$69:$B$91&amp;$C$69:$C$91,$D$69:$D$91),"")</f>
        <v/>
      </c>
      <c r="BD123" s="37" t="str">
        <f t="shared" si="170"/>
        <v/>
      </c>
      <c r="BE123" s="37">
        <f t="shared" si="140"/>
        <v>0</v>
      </c>
      <c r="BF123" s="37">
        <f t="shared" si="141"/>
        <v>0</v>
      </c>
      <c r="BG123" s="32" t="str">
        <f t="shared" si="142"/>
        <v/>
      </c>
      <c r="BK123" s="20">
        <f t="shared" si="118"/>
        <v>117</v>
      </c>
      <c r="BL123" s="22">
        <f t="shared" si="104"/>
        <v>625</v>
      </c>
      <c r="BO123" s="22">
        <f t="shared" si="111"/>
        <v>625</v>
      </c>
      <c r="BP123" s="32" t="str">
        <f t="shared" si="143"/>
        <v>NA</v>
      </c>
      <c r="BQ123" s="33" t="str" cm="1">
        <f t="array" ref="BQ123">IFERROR(_xlfn.XLOOKUP($B$4&amp;$B$11&amp;BP123,$A$69:$A$91&amp;$B$69:$B$91&amp;$C$69:$C$91,$D$69:$D$91),"")</f>
        <v/>
      </c>
      <c r="BR123" s="37" t="str">
        <f t="shared" si="171"/>
        <v/>
      </c>
      <c r="BS123" s="37">
        <f t="shared" si="144"/>
        <v>0</v>
      </c>
      <c r="BT123" s="37">
        <f t="shared" si="145"/>
        <v>0</v>
      </c>
      <c r="BU123" s="32" t="str">
        <f t="shared" si="146"/>
        <v/>
      </c>
      <c r="BV123" s="32"/>
      <c r="BY123" s="6">
        <f t="shared" si="124"/>
        <v>117</v>
      </c>
      <c r="BZ123" s="9">
        <f t="shared" si="147"/>
        <v>500</v>
      </c>
      <c r="CA123" s="6">
        <f t="shared" si="148"/>
        <v>0</v>
      </c>
      <c r="CC123" s="8">
        <f t="shared" si="112"/>
        <v>500</v>
      </c>
      <c r="CD123" s="42" t="str">
        <f t="shared" si="149"/>
        <v>NA</v>
      </c>
      <c r="CE123" s="43" t="str" cm="1">
        <f t="array" ref="CE123">IFERROR(_xlfn.XLOOKUP($B$4&amp;$B$11&amp;CD123,$A$69:$A$91&amp;$B$69:$B$91&amp;$C$69:$C$91,$D$69:$D$91),"")</f>
        <v/>
      </c>
      <c r="CF123" s="42" t="str">
        <f t="shared" si="119"/>
        <v/>
      </c>
      <c r="CG123" s="44" t="str">
        <f t="shared" si="150"/>
        <v/>
      </c>
      <c r="CH123" s="44">
        <f t="shared" si="151"/>
        <v>0</v>
      </c>
      <c r="CI123" s="42" t="str">
        <f t="shared" si="152"/>
        <v/>
      </c>
      <c r="CJ123" s="42"/>
      <c r="CM123" s="6">
        <f t="shared" si="125"/>
        <v>117</v>
      </c>
      <c r="CN123" s="9">
        <f t="shared" si="153"/>
        <v>500</v>
      </c>
      <c r="CQ123" s="8">
        <f t="shared" si="113"/>
        <v>500</v>
      </c>
      <c r="CR123" s="42" t="str">
        <f t="shared" si="154"/>
        <v>NA</v>
      </c>
      <c r="CS123" s="43" t="str" cm="1">
        <f t="array" ref="CS123">IFERROR(_xlfn.XLOOKUP($B$4&amp;$B$11&amp;CR123,$A$69:$A$91&amp;$B$69:$B$91&amp;$C$69:$C$91,$D$69:$D$91),"")</f>
        <v/>
      </c>
      <c r="CT123" s="42" t="str">
        <f t="shared" si="120"/>
        <v/>
      </c>
      <c r="CU123" s="44" t="str">
        <f t="shared" si="155"/>
        <v/>
      </c>
      <c r="CV123" s="44">
        <f t="shared" si="156"/>
        <v>0</v>
      </c>
      <c r="CW123" s="42" t="str">
        <f t="shared" si="157"/>
        <v/>
      </c>
      <c r="DA123" s="6">
        <f t="shared" si="126"/>
        <v>117</v>
      </c>
      <c r="DB123" s="4">
        <f t="shared" si="105"/>
        <v>625</v>
      </c>
      <c r="DC123" s="6">
        <f t="shared" si="158"/>
        <v>0</v>
      </c>
      <c r="DE123" s="24">
        <f t="shared" si="114"/>
        <v>625</v>
      </c>
      <c r="DF123" s="42" t="str">
        <f t="shared" si="159"/>
        <v>NA</v>
      </c>
      <c r="DG123" s="43" t="str" cm="1">
        <f t="array" ref="DG123">IFERROR(_xlfn.XLOOKUP($B$4&amp;$B$11&amp;DF123,$A$69:$A$91&amp;$B$69:$B$91&amp;$C$69:$C$91,$D$69:$D$91),"")</f>
        <v/>
      </c>
      <c r="DH123" s="44" t="str">
        <f t="shared" si="172"/>
        <v/>
      </c>
      <c r="DI123" s="44">
        <f t="shared" si="160"/>
        <v>0</v>
      </c>
      <c r="DJ123" s="44">
        <f t="shared" si="161"/>
        <v>0</v>
      </c>
      <c r="DK123" s="42" t="str">
        <f t="shared" si="162"/>
        <v/>
      </c>
      <c r="DL123" s="42"/>
      <c r="DO123" s="6">
        <f t="shared" si="127"/>
        <v>117</v>
      </c>
      <c r="DP123" s="3">
        <f t="shared" si="106"/>
        <v>625</v>
      </c>
      <c r="DS123" s="24">
        <f t="shared" si="121"/>
        <v>625</v>
      </c>
      <c r="DT123" s="42" t="str">
        <f t="shared" si="163"/>
        <v>NA</v>
      </c>
      <c r="DU123" s="43" t="str" cm="1">
        <f t="array" ref="DU123">IFERROR(_xlfn.XLOOKUP($B$4&amp;$B$11&amp;DT123,$A$69:$A$91&amp;$B$69:$B$91&amp;$C$69:$C$91,$D$69:$D$91),"")</f>
        <v/>
      </c>
      <c r="DV123" s="44" t="str">
        <f t="shared" si="173"/>
        <v/>
      </c>
      <c r="DW123" s="44">
        <f t="shared" si="164"/>
        <v>0</v>
      </c>
      <c r="DX123" s="44">
        <f t="shared" si="165"/>
        <v>0</v>
      </c>
      <c r="DY123" s="42" t="str">
        <f t="shared" si="166"/>
        <v/>
      </c>
      <c r="DZ123" s="42"/>
      <c r="EC123" s="6">
        <f t="shared" si="128"/>
        <v>117</v>
      </c>
      <c r="ED123" s="47">
        <f t="shared" si="176"/>
        <v>531.91489361702122</v>
      </c>
      <c r="EE123" s="6">
        <f t="shared" si="175"/>
        <v>0</v>
      </c>
      <c r="EG123" s="8">
        <f t="shared" si="115"/>
        <v>531.91489361702122</v>
      </c>
      <c r="EH123" s="45" t="s">
        <v>62</v>
      </c>
      <c r="EI123" s="110">
        <f t="shared" si="177"/>
        <v>0</v>
      </c>
      <c r="EJ123" s="109">
        <f t="shared" si="174"/>
        <v>0</v>
      </c>
      <c r="EK123" s="109">
        <f t="shared" si="167"/>
        <v>0</v>
      </c>
      <c r="EL123" s="44">
        <f t="shared" si="168"/>
        <v>0</v>
      </c>
      <c r="EM123" s="42" t="str">
        <f t="shared" si="169"/>
        <v/>
      </c>
    </row>
    <row r="124" spans="1:143" hidden="1" x14ac:dyDescent="0.25">
      <c r="A124" s="1" t="s">
        <v>181</v>
      </c>
      <c r="B124" s="1" t="s">
        <v>11</v>
      </c>
      <c r="U124" s="6">
        <f t="shared" si="122"/>
        <v>118</v>
      </c>
      <c r="V124" s="9">
        <f t="shared" si="129"/>
        <v>500</v>
      </c>
      <c r="Y124" s="8">
        <f t="shared" si="109"/>
        <v>500</v>
      </c>
      <c r="Z124" s="30" t="str">
        <f t="shared" si="130"/>
        <v>NA</v>
      </c>
      <c r="AA124" s="28" t="str" cm="1">
        <f t="array" ref="AA124">IFERROR(_xlfn.XLOOKUP($B$4&amp;$B$11&amp;Z124,$A$69:$A$91&amp;$B$69:$B$91&amp;$C$69:$C$91,$D$69:$D$91),"")</f>
        <v/>
      </c>
      <c r="AB124" s="30" t="str">
        <f t="shared" si="116"/>
        <v/>
      </c>
      <c r="AC124" s="29" t="str">
        <f t="shared" si="131"/>
        <v/>
      </c>
      <c r="AD124" s="29">
        <f t="shared" si="132"/>
        <v>0</v>
      </c>
      <c r="AE124" s="30" t="str">
        <f t="shared" si="133"/>
        <v/>
      </c>
      <c r="AI124" s="6">
        <f t="shared" si="123"/>
        <v>118</v>
      </c>
      <c r="AJ124" s="9">
        <f t="shared" si="134"/>
        <v>500</v>
      </c>
      <c r="AM124" s="8">
        <f t="shared" si="110"/>
        <v>500</v>
      </c>
      <c r="AN124" s="32" t="str">
        <f t="shared" si="135"/>
        <v>NA</v>
      </c>
      <c r="AO124" s="33" t="str" cm="1">
        <f t="array" ref="AO124">IFERROR(_xlfn.XLOOKUP($B$4&amp;$B$11&amp;AN124,$A$69:$A$91&amp;$B$69:$B$91&amp;$C$69:$C$91,$D$69:$D$91),"")</f>
        <v/>
      </c>
      <c r="AP124" s="32" t="str">
        <f t="shared" si="117"/>
        <v/>
      </c>
      <c r="AQ124" s="37" t="str">
        <f t="shared" si="136"/>
        <v/>
      </c>
      <c r="AR124" s="37">
        <f t="shared" si="137"/>
        <v>0</v>
      </c>
      <c r="AS124" s="32" t="str">
        <f t="shared" si="138"/>
        <v/>
      </c>
      <c r="AT124" s="32"/>
      <c r="AU124" s="8"/>
      <c r="AV124" s="8"/>
      <c r="AW124" s="20">
        <f t="shared" si="107"/>
        <v>118</v>
      </c>
      <c r="AX124" s="22">
        <f t="shared" si="103"/>
        <v>625</v>
      </c>
      <c r="AY124" s="8"/>
      <c r="AZ124" s="8"/>
      <c r="BA124" s="22">
        <f t="shared" si="108"/>
        <v>625</v>
      </c>
      <c r="BB124" s="32" t="str">
        <f t="shared" si="139"/>
        <v>NA</v>
      </c>
      <c r="BC124" s="33" t="str" cm="1">
        <f t="array" ref="BC124">IFERROR(_xlfn.XLOOKUP($B$4&amp;$B$11&amp;BB124,$A$69:$A$91&amp;$B$69:$B$91&amp;$C$69:$C$91,$D$69:$D$91),"")</f>
        <v/>
      </c>
      <c r="BD124" s="37" t="str">
        <f t="shared" si="170"/>
        <v/>
      </c>
      <c r="BE124" s="37">
        <f t="shared" si="140"/>
        <v>0</v>
      </c>
      <c r="BF124" s="37">
        <f t="shared" si="141"/>
        <v>0</v>
      </c>
      <c r="BG124" s="32" t="str">
        <f t="shared" si="142"/>
        <v/>
      </c>
      <c r="BK124" s="20">
        <f t="shared" si="118"/>
        <v>118</v>
      </c>
      <c r="BL124" s="22">
        <f t="shared" si="104"/>
        <v>625</v>
      </c>
      <c r="BO124" s="22">
        <f t="shared" si="111"/>
        <v>625</v>
      </c>
      <c r="BP124" s="32" t="str">
        <f t="shared" si="143"/>
        <v>NA</v>
      </c>
      <c r="BQ124" s="33" t="str" cm="1">
        <f t="array" ref="BQ124">IFERROR(_xlfn.XLOOKUP($B$4&amp;$B$11&amp;BP124,$A$69:$A$91&amp;$B$69:$B$91&amp;$C$69:$C$91,$D$69:$D$91),"")</f>
        <v/>
      </c>
      <c r="BR124" s="37" t="str">
        <f t="shared" si="171"/>
        <v/>
      </c>
      <c r="BS124" s="37">
        <f t="shared" si="144"/>
        <v>0</v>
      </c>
      <c r="BT124" s="37">
        <f t="shared" si="145"/>
        <v>0</v>
      </c>
      <c r="BU124" s="32" t="str">
        <f t="shared" si="146"/>
        <v/>
      </c>
      <c r="BV124" s="32"/>
      <c r="BY124" s="6">
        <f t="shared" si="124"/>
        <v>118</v>
      </c>
      <c r="BZ124" s="9">
        <f t="shared" si="147"/>
        <v>500</v>
      </c>
      <c r="CA124" s="6">
        <f t="shared" si="148"/>
        <v>0</v>
      </c>
      <c r="CC124" s="8">
        <f t="shared" si="112"/>
        <v>500</v>
      </c>
      <c r="CD124" s="42" t="str">
        <f t="shared" si="149"/>
        <v>NA</v>
      </c>
      <c r="CE124" s="43" t="str" cm="1">
        <f t="array" ref="CE124">IFERROR(_xlfn.XLOOKUP($B$4&amp;$B$11&amp;CD124,$A$69:$A$91&amp;$B$69:$B$91&amp;$C$69:$C$91,$D$69:$D$91),"")</f>
        <v/>
      </c>
      <c r="CF124" s="42" t="str">
        <f t="shared" si="119"/>
        <v/>
      </c>
      <c r="CG124" s="44" t="str">
        <f t="shared" si="150"/>
        <v/>
      </c>
      <c r="CH124" s="44">
        <f t="shared" si="151"/>
        <v>0</v>
      </c>
      <c r="CI124" s="42" t="str">
        <f t="shared" si="152"/>
        <v/>
      </c>
      <c r="CJ124" s="42"/>
      <c r="CM124" s="6">
        <f t="shared" si="125"/>
        <v>118</v>
      </c>
      <c r="CN124" s="9">
        <f t="shared" si="153"/>
        <v>500</v>
      </c>
      <c r="CQ124" s="8">
        <f t="shared" si="113"/>
        <v>500</v>
      </c>
      <c r="CR124" s="42" t="str">
        <f t="shared" si="154"/>
        <v>NA</v>
      </c>
      <c r="CS124" s="43" t="str" cm="1">
        <f t="array" ref="CS124">IFERROR(_xlfn.XLOOKUP($B$4&amp;$B$11&amp;CR124,$A$69:$A$91&amp;$B$69:$B$91&amp;$C$69:$C$91,$D$69:$D$91),"")</f>
        <v/>
      </c>
      <c r="CT124" s="42" t="str">
        <f t="shared" si="120"/>
        <v/>
      </c>
      <c r="CU124" s="44" t="str">
        <f t="shared" si="155"/>
        <v/>
      </c>
      <c r="CV124" s="44">
        <f t="shared" si="156"/>
        <v>0</v>
      </c>
      <c r="CW124" s="42" t="str">
        <f t="shared" si="157"/>
        <v/>
      </c>
      <c r="DA124" s="6">
        <f t="shared" si="126"/>
        <v>118</v>
      </c>
      <c r="DB124" s="4">
        <f t="shared" si="105"/>
        <v>625</v>
      </c>
      <c r="DC124" s="6">
        <f t="shared" si="158"/>
        <v>0</v>
      </c>
      <c r="DE124" s="24">
        <f t="shared" si="114"/>
        <v>625</v>
      </c>
      <c r="DF124" s="42" t="str">
        <f t="shared" si="159"/>
        <v>NA</v>
      </c>
      <c r="DG124" s="43" t="str" cm="1">
        <f t="array" ref="DG124">IFERROR(_xlfn.XLOOKUP($B$4&amp;$B$11&amp;DF124,$A$69:$A$91&amp;$B$69:$B$91&amp;$C$69:$C$91,$D$69:$D$91),"")</f>
        <v/>
      </c>
      <c r="DH124" s="44" t="str">
        <f t="shared" si="172"/>
        <v/>
      </c>
      <c r="DI124" s="44">
        <f t="shared" si="160"/>
        <v>0</v>
      </c>
      <c r="DJ124" s="44">
        <f t="shared" si="161"/>
        <v>0</v>
      </c>
      <c r="DK124" s="42" t="str">
        <f t="shared" si="162"/>
        <v/>
      </c>
      <c r="DL124" s="42"/>
      <c r="DO124" s="6">
        <f t="shared" si="127"/>
        <v>118</v>
      </c>
      <c r="DP124" s="3">
        <f t="shared" si="106"/>
        <v>625</v>
      </c>
      <c r="DS124" s="24">
        <f t="shared" si="121"/>
        <v>625</v>
      </c>
      <c r="DT124" s="42" t="str">
        <f t="shared" si="163"/>
        <v>NA</v>
      </c>
      <c r="DU124" s="43" t="str" cm="1">
        <f t="array" ref="DU124">IFERROR(_xlfn.XLOOKUP($B$4&amp;$B$11&amp;DT124,$A$69:$A$91&amp;$B$69:$B$91&amp;$C$69:$C$91,$D$69:$D$91),"")</f>
        <v/>
      </c>
      <c r="DV124" s="44" t="str">
        <f t="shared" si="173"/>
        <v/>
      </c>
      <c r="DW124" s="44">
        <f t="shared" si="164"/>
        <v>0</v>
      </c>
      <c r="DX124" s="44">
        <f t="shared" si="165"/>
        <v>0</v>
      </c>
      <c r="DY124" s="42" t="str">
        <f t="shared" si="166"/>
        <v/>
      </c>
      <c r="DZ124" s="42"/>
      <c r="EC124" s="6">
        <f t="shared" si="128"/>
        <v>118</v>
      </c>
      <c r="ED124" s="47">
        <f t="shared" si="176"/>
        <v>531.91489361702122</v>
      </c>
      <c r="EE124" s="6">
        <f t="shared" si="175"/>
        <v>0</v>
      </c>
      <c r="EG124" s="8">
        <f t="shared" si="115"/>
        <v>531.91489361702122</v>
      </c>
      <c r="EH124" s="45" t="s">
        <v>62</v>
      </c>
      <c r="EI124" s="110">
        <f t="shared" si="177"/>
        <v>0</v>
      </c>
      <c r="EJ124" s="109">
        <f t="shared" si="174"/>
        <v>0</v>
      </c>
      <c r="EK124" s="109">
        <f t="shared" si="167"/>
        <v>0</v>
      </c>
      <c r="EL124" s="44">
        <f t="shared" si="168"/>
        <v>0</v>
      </c>
      <c r="EM124" s="42" t="str">
        <f t="shared" si="169"/>
        <v/>
      </c>
    </row>
    <row r="125" spans="1:143" hidden="1" x14ac:dyDescent="0.25">
      <c r="A125" s="1" t="s">
        <v>185</v>
      </c>
      <c r="B125" s="1" t="s">
        <v>11</v>
      </c>
      <c r="U125" s="6">
        <f t="shared" si="122"/>
        <v>119</v>
      </c>
      <c r="V125" s="9">
        <f t="shared" si="129"/>
        <v>500</v>
      </c>
      <c r="Y125" s="8">
        <f t="shared" si="109"/>
        <v>500</v>
      </c>
      <c r="Z125" s="30" t="str">
        <f t="shared" si="130"/>
        <v>NA</v>
      </c>
      <c r="AA125" s="28" t="str" cm="1">
        <f t="array" ref="AA125">IFERROR(_xlfn.XLOOKUP($B$4&amp;$B$11&amp;Z125,$A$69:$A$91&amp;$B$69:$B$91&amp;$C$69:$C$91,$D$69:$D$91),"")</f>
        <v/>
      </c>
      <c r="AB125" s="30" t="str">
        <f t="shared" si="116"/>
        <v/>
      </c>
      <c r="AC125" s="29" t="str">
        <f t="shared" si="131"/>
        <v/>
      </c>
      <c r="AD125" s="29">
        <f t="shared" si="132"/>
        <v>0</v>
      </c>
      <c r="AE125" s="30" t="str">
        <f t="shared" si="133"/>
        <v/>
      </c>
      <c r="AI125" s="6">
        <f t="shared" si="123"/>
        <v>119</v>
      </c>
      <c r="AJ125" s="9">
        <f t="shared" si="134"/>
        <v>500</v>
      </c>
      <c r="AM125" s="8">
        <f t="shared" si="110"/>
        <v>500</v>
      </c>
      <c r="AN125" s="32" t="str">
        <f t="shared" si="135"/>
        <v>NA</v>
      </c>
      <c r="AO125" s="33" t="str" cm="1">
        <f t="array" ref="AO125">IFERROR(_xlfn.XLOOKUP($B$4&amp;$B$11&amp;AN125,$A$69:$A$91&amp;$B$69:$B$91&amp;$C$69:$C$91,$D$69:$D$91),"")</f>
        <v/>
      </c>
      <c r="AP125" s="32" t="str">
        <f t="shared" si="117"/>
        <v/>
      </c>
      <c r="AQ125" s="37" t="str">
        <f t="shared" si="136"/>
        <v/>
      </c>
      <c r="AR125" s="37">
        <f t="shared" si="137"/>
        <v>0</v>
      </c>
      <c r="AS125" s="32" t="str">
        <f t="shared" si="138"/>
        <v/>
      </c>
      <c r="AT125" s="32"/>
      <c r="AU125" s="8"/>
      <c r="AV125" s="8"/>
      <c r="AW125" s="20">
        <f t="shared" si="107"/>
        <v>119</v>
      </c>
      <c r="AX125" s="22">
        <f t="shared" si="103"/>
        <v>625</v>
      </c>
      <c r="AY125" s="8"/>
      <c r="AZ125" s="8"/>
      <c r="BA125" s="22">
        <f t="shared" si="108"/>
        <v>625</v>
      </c>
      <c r="BB125" s="32" t="str">
        <f t="shared" si="139"/>
        <v>NA</v>
      </c>
      <c r="BC125" s="33" t="str" cm="1">
        <f t="array" ref="BC125">IFERROR(_xlfn.XLOOKUP($B$4&amp;$B$11&amp;BB125,$A$69:$A$91&amp;$B$69:$B$91&amp;$C$69:$C$91,$D$69:$D$91),"")</f>
        <v/>
      </c>
      <c r="BD125" s="37" t="str">
        <f t="shared" si="170"/>
        <v/>
      </c>
      <c r="BE125" s="37">
        <f t="shared" si="140"/>
        <v>0</v>
      </c>
      <c r="BF125" s="37">
        <f t="shared" si="141"/>
        <v>0</v>
      </c>
      <c r="BG125" s="32" t="str">
        <f t="shared" si="142"/>
        <v/>
      </c>
      <c r="BK125" s="20">
        <f t="shared" si="118"/>
        <v>119</v>
      </c>
      <c r="BL125" s="22">
        <f t="shared" si="104"/>
        <v>625</v>
      </c>
      <c r="BO125" s="22">
        <f t="shared" si="111"/>
        <v>625</v>
      </c>
      <c r="BP125" s="32" t="str">
        <f t="shared" si="143"/>
        <v>NA</v>
      </c>
      <c r="BQ125" s="33" t="str" cm="1">
        <f t="array" ref="BQ125">IFERROR(_xlfn.XLOOKUP($B$4&amp;$B$11&amp;BP125,$A$69:$A$91&amp;$B$69:$B$91&amp;$C$69:$C$91,$D$69:$D$91),"")</f>
        <v/>
      </c>
      <c r="BR125" s="37" t="str">
        <f t="shared" si="171"/>
        <v/>
      </c>
      <c r="BS125" s="37">
        <f t="shared" si="144"/>
        <v>0</v>
      </c>
      <c r="BT125" s="37">
        <f t="shared" si="145"/>
        <v>0</v>
      </c>
      <c r="BU125" s="32" t="str">
        <f t="shared" si="146"/>
        <v/>
      </c>
      <c r="BV125" s="32"/>
      <c r="BY125" s="6">
        <f t="shared" si="124"/>
        <v>119</v>
      </c>
      <c r="BZ125" s="9">
        <f t="shared" si="147"/>
        <v>500</v>
      </c>
      <c r="CA125" s="6">
        <f t="shared" si="148"/>
        <v>0</v>
      </c>
      <c r="CC125" s="8">
        <f t="shared" si="112"/>
        <v>500</v>
      </c>
      <c r="CD125" s="42" t="str">
        <f t="shared" si="149"/>
        <v>NA</v>
      </c>
      <c r="CE125" s="43" t="str" cm="1">
        <f t="array" ref="CE125">IFERROR(_xlfn.XLOOKUP($B$4&amp;$B$11&amp;CD125,$A$69:$A$91&amp;$B$69:$B$91&amp;$C$69:$C$91,$D$69:$D$91),"")</f>
        <v/>
      </c>
      <c r="CF125" s="42" t="str">
        <f t="shared" si="119"/>
        <v/>
      </c>
      <c r="CG125" s="44" t="str">
        <f t="shared" si="150"/>
        <v/>
      </c>
      <c r="CH125" s="44">
        <f t="shared" si="151"/>
        <v>0</v>
      </c>
      <c r="CI125" s="42" t="str">
        <f t="shared" si="152"/>
        <v/>
      </c>
      <c r="CJ125" s="42"/>
      <c r="CM125" s="6">
        <f t="shared" si="125"/>
        <v>119</v>
      </c>
      <c r="CN125" s="9">
        <f t="shared" si="153"/>
        <v>500</v>
      </c>
      <c r="CQ125" s="8">
        <f t="shared" si="113"/>
        <v>500</v>
      </c>
      <c r="CR125" s="42" t="str">
        <f t="shared" si="154"/>
        <v>NA</v>
      </c>
      <c r="CS125" s="43" t="str" cm="1">
        <f t="array" ref="CS125">IFERROR(_xlfn.XLOOKUP($B$4&amp;$B$11&amp;CR125,$A$69:$A$91&amp;$B$69:$B$91&amp;$C$69:$C$91,$D$69:$D$91),"")</f>
        <v/>
      </c>
      <c r="CT125" s="42" t="str">
        <f t="shared" si="120"/>
        <v/>
      </c>
      <c r="CU125" s="44" t="str">
        <f t="shared" si="155"/>
        <v/>
      </c>
      <c r="CV125" s="44">
        <f t="shared" si="156"/>
        <v>0</v>
      </c>
      <c r="CW125" s="42" t="str">
        <f t="shared" si="157"/>
        <v/>
      </c>
      <c r="DA125" s="6">
        <f t="shared" si="126"/>
        <v>119</v>
      </c>
      <c r="DB125" s="4">
        <f t="shared" si="105"/>
        <v>625</v>
      </c>
      <c r="DC125" s="6">
        <f t="shared" si="158"/>
        <v>0</v>
      </c>
      <c r="DE125" s="24">
        <f t="shared" si="114"/>
        <v>625</v>
      </c>
      <c r="DF125" s="42" t="str">
        <f t="shared" si="159"/>
        <v>NA</v>
      </c>
      <c r="DG125" s="43" t="str" cm="1">
        <f t="array" ref="DG125">IFERROR(_xlfn.XLOOKUP($B$4&amp;$B$11&amp;DF125,$A$69:$A$91&amp;$B$69:$B$91&amp;$C$69:$C$91,$D$69:$D$91),"")</f>
        <v/>
      </c>
      <c r="DH125" s="44" t="str">
        <f t="shared" si="172"/>
        <v/>
      </c>
      <c r="DI125" s="44">
        <f t="shared" si="160"/>
        <v>0</v>
      </c>
      <c r="DJ125" s="44">
        <f t="shared" si="161"/>
        <v>0</v>
      </c>
      <c r="DK125" s="42" t="str">
        <f t="shared" si="162"/>
        <v/>
      </c>
      <c r="DL125" s="42"/>
      <c r="DO125" s="6">
        <f t="shared" si="127"/>
        <v>119</v>
      </c>
      <c r="DP125" s="3">
        <f t="shared" si="106"/>
        <v>625</v>
      </c>
      <c r="DS125" s="24">
        <f t="shared" si="121"/>
        <v>625</v>
      </c>
      <c r="DT125" s="42" t="str">
        <f t="shared" si="163"/>
        <v>NA</v>
      </c>
      <c r="DU125" s="43" t="str" cm="1">
        <f t="array" ref="DU125">IFERROR(_xlfn.XLOOKUP($B$4&amp;$B$11&amp;DT125,$A$69:$A$91&amp;$B$69:$B$91&amp;$C$69:$C$91,$D$69:$D$91),"")</f>
        <v/>
      </c>
      <c r="DV125" s="44" t="str">
        <f t="shared" si="173"/>
        <v/>
      </c>
      <c r="DW125" s="44">
        <f t="shared" si="164"/>
        <v>0</v>
      </c>
      <c r="DX125" s="44">
        <f t="shared" si="165"/>
        <v>0</v>
      </c>
      <c r="DY125" s="42" t="str">
        <f t="shared" si="166"/>
        <v/>
      </c>
      <c r="DZ125" s="42"/>
      <c r="EC125" s="6">
        <f t="shared" si="128"/>
        <v>119</v>
      </c>
      <c r="ED125" s="47">
        <f t="shared" si="176"/>
        <v>531.91489361702122</v>
      </c>
      <c r="EE125" s="6">
        <f t="shared" si="175"/>
        <v>0</v>
      </c>
      <c r="EG125" s="8">
        <f t="shared" si="115"/>
        <v>531.91489361702122</v>
      </c>
      <c r="EH125" s="45" t="s">
        <v>62</v>
      </c>
      <c r="EI125" s="110">
        <f t="shared" si="177"/>
        <v>0</v>
      </c>
      <c r="EJ125" s="109">
        <f t="shared" si="174"/>
        <v>0</v>
      </c>
      <c r="EK125" s="109">
        <f t="shared" si="167"/>
        <v>0</v>
      </c>
      <c r="EL125" s="44">
        <f t="shared" si="168"/>
        <v>0</v>
      </c>
      <c r="EM125" s="42" t="str">
        <f t="shared" si="169"/>
        <v/>
      </c>
    </row>
    <row r="126" spans="1:143" hidden="1" x14ac:dyDescent="0.25">
      <c r="U126" s="6">
        <f t="shared" si="122"/>
        <v>120</v>
      </c>
      <c r="V126" s="9">
        <f t="shared" si="129"/>
        <v>500</v>
      </c>
      <c r="Y126" s="8">
        <f t="shared" si="109"/>
        <v>500</v>
      </c>
      <c r="Z126" s="30" t="str">
        <f t="shared" si="130"/>
        <v>NA</v>
      </c>
      <c r="AA126" s="28" t="str" cm="1">
        <f t="array" ref="AA126">IFERROR(_xlfn.XLOOKUP($B$4&amp;$B$11&amp;Z126,$A$69:$A$91&amp;$B$69:$B$91&amp;$C$69:$C$91,$D$69:$D$91),"")</f>
        <v/>
      </c>
      <c r="AB126" s="30" t="str">
        <f t="shared" si="116"/>
        <v/>
      </c>
      <c r="AC126" s="29" t="str">
        <f t="shared" si="131"/>
        <v/>
      </c>
      <c r="AD126" s="29">
        <f t="shared" si="132"/>
        <v>0</v>
      </c>
      <c r="AE126" s="30" t="str">
        <f t="shared" si="133"/>
        <v/>
      </c>
      <c r="AI126" s="6">
        <f t="shared" si="123"/>
        <v>120</v>
      </c>
      <c r="AJ126" s="9">
        <f t="shared" si="134"/>
        <v>500</v>
      </c>
      <c r="AM126" s="8">
        <f t="shared" si="110"/>
        <v>500</v>
      </c>
      <c r="AN126" s="32" t="str">
        <f t="shared" si="135"/>
        <v>NA</v>
      </c>
      <c r="AO126" s="33" t="str" cm="1">
        <f t="array" ref="AO126">IFERROR(_xlfn.XLOOKUP($B$4&amp;$B$11&amp;AN126,$A$69:$A$91&amp;$B$69:$B$91&amp;$C$69:$C$91,$D$69:$D$91),"")</f>
        <v/>
      </c>
      <c r="AP126" s="32" t="str">
        <f t="shared" si="117"/>
        <v/>
      </c>
      <c r="AQ126" s="37" t="str">
        <f t="shared" si="136"/>
        <v/>
      </c>
      <c r="AR126" s="37">
        <f t="shared" si="137"/>
        <v>0</v>
      </c>
      <c r="AS126" s="32" t="str">
        <f t="shared" si="138"/>
        <v/>
      </c>
      <c r="AT126" s="32"/>
      <c r="AU126" s="8"/>
      <c r="AV126" s="8"/>
      <c r="AW126" s="20">
        <f t="shared" si="107"/>
        <v>120</v>
      </c>
      <c r="AX126" s="22">
        <f t="shared" si="103"/>
        <v>625</v>
      </c>
      <c r="AY126" s="8"/>
      <c r="AZ126" s="8"/>
      <c r="BA126" s="22">
        <f t="shared" si="108"/>
        <v>625</v>
      </c>
      <c r="BB126" s="32" t="str">
        <f t="shared" si="139"/>
        <v>NA</v>
      </c>
      <c r="BC126" s="33" t="str" cm="1">
        <f t="array" ref="BC126">IFERROR(_xlfn.XLOOKUP($B$4&amp;$B$11&amp;BB126,$A$69:$A$91&amp;$B$69:$B$91&amp;$C$69:$C$91,$D$69:$D$91),"")</f>
        <v/>
      </c>
      <c r="BD126" s="37" t="str">
        <f t="shared" si="170"/>
        <v/>
      </c>
      <c r="BE126" s="37">
        <f t="shared" si="140"/>
        <v>0</v>
      </c>
      <c r="BF126" s="37">
        <f t="shared" si="141"/>
        <v>0</v>
      </c>
      <c r="BG126" s="32" t="str">
        <f t="shared" si="142"/>
        <v/>
      </c>
      <c r="BK126" s="20">
        <f t="shared" si="118"/>
        <v>120</v>
      </c>
      <c r="BL126" s="22">
        <f t="shared" si="104"/>
        <v>625</v>
      </c>
      <c r="BO126" s="22">
        <f t="shared" si="111"/>
        <v>625</v>
      </c>
      <c r="BP126" s="32" t="str">
        <f t="shared" si="143"/>
        <v>NA</v>
      </c>
      <c r="BQ126" s="33" t="str" cm="1">
        <f t="array" ref="BQ126">IFERROR(_xlfn.XLOOKUP($B$4&amp;$B$11&amp;BP126,$A$69:$A$91&amp;$B$69:$B$91&amp;$C$69:$C$91,$D$69:$D$91),"")</f>
        <v/>
      </c>
      <c r="BR126" s="37" t="str">
        <f t="shared" si="171"/>
        <v/>
      </c>
      <c r="BS126" s="37">
        <f t="shared" si="144"/>
        <v>0</v>
      </c>
      <c r="BT126" s="37">
        <f t="shared" si="145"/>
        <v>0</v>
      </c>
      <c r="BU126" s="32" t="str">
        <f t="shared" si="146"/>
        <v/>
      </c>
      <c r="BV126" s="32"/>
      <c r="BY126" s="6">
        <f t="shared" si="124"/>
        <v>120</v>
      </c>
      <c r="BZ126" s="9">
        <f t="shared" si="147"/>
        <v>500</v>
      </c>
      <c r="CA126" s="6">
        <f t="shared" si="148"/>
        <v>395</v>
      </c>
      <c r="CC126" s="8">
        <f t="shared" si="112"/>
        <v>895</v>
      </c>
      <c r="CD126" s="42" t="str">
        <f t="shared" si="149"/>
        <v>NA</v>
      </c>
      <c r="CE126" s="43" t="str" cm="1">
        <f t="array" ref="CE126">IFERROR(_xlfn.XLOOKUP($B$4&amp;$B$11&amp;CD126,$A$69:$A$91&amp;$B$69:$B$91&amp;$C$69:$C$91,$D$69:$D$91),"")</f>
        <v/>
      </c>
      <c r="CF126" s="42" t="str">
        <f t="shared" si="119"/>
        <v/>
      </c>
      <c r="CG126" s="44" t="str">
        <f t="shared" si="150"/>
        <v/>
      </c>
      <c r="CH126" s="44">
        <f t="shared" si="151"/>
        <v>395</v>
      </c>
      <c r="CI126" s="42" t="str">
        <f t="shared" si="152"/>
        <v/>
      </c>
      <c r="CJ126" s="42"/>
      <c r="CM126" s="6">
        <f t="shared" si="125"/>
        <v>120</v>
      </c>
      <c r="CN126" s="9">
        <f t="shared" si="153"/>
        <v>500</v>
      </c>
      <c r="CQ126" s="8">
        <f t="shared" si="113"/>
        <v>500</v>
      </c>
      <c r="CR126" s="42" t="str">
        <f t="shared" si="154"/>
        <v>NA</v>
      </c>
      <c r="CS126" s="43" t="str" cm="1">
        <f t="array" ref="CS126">IFERROR(_xlfn.XLOOKUP($B$4&amp;$B$11&amp;CR126,$A$69:$A$91&amp;$B$69:$B$91&amp;$C$69:$C$91,$D$69:$D$91),"")</f>
        <v/>
      </c>
      <c r="CT126" s="42" t="str">
        <f t="shared" si="120"/>
        <v/>
      </c>
      <c r="CU126" s="44" t="str">
        <f t="shared" si="155"/>
        <v/>
      </c>
      <c r="CV126" s="44">
        <f t="shared" si="156"/>
        <v>0</v>
      </c>
      <c r="CW126" s="42" t="str">
        <f t="shared" si="157"/>
        <v/>
      </c>
      <c r="DA126" s="6">
        <f t="shared" si="126"/>
        <v>120</v>
      </c>
      <c r="DB126" s="4">
        <f t="shared" si="105"/>
        <v>625</v>
      </c>
      <c r="DC126" s="6">
        <f t="shared" si="158"/>
        <v>395</v>
      </c>
      <c r="DE126" s="24">
        <f t="shared" si="114"/>
        <v>1020</v>
      </c>
      <c r="DF126" s="42" t="str">
        <f t="shared" si="159"/>
        <v>NA</v>
      </c>
      <c r="DG126" s="43" t="str" cm="1">
        <f t="array" ref="DG126">IFERROR(_xlfn.XLOOKUP($B$4&amp;$B$11&amp;DF126,$A$69:$A$91&amp;$B$69:$B$91&amp;$C$69:$C$91,$D$69:$D$91),"")</f>
        <v/>
      </c>
      <c r="DH126" s="44" t="str">
        <f t="shared" si="172"/>
        <v/>
      </c>
      <c r="DI126" s="44">
        <f t="shared" si="160"/>
        <v>0</v>
      </c>
      <c r="DJ126" s="44">
        <f t="shared" si="161"/>
        <v>395</v>
      </c>
      <c r="DK126" s="42" t="str">
        <f t="shared" si="162"/>
        <v/>
      </c>
      <c r="DL126" s="42"/>
      <c r="DO126" s="6">
        <f t="shared" si="127"/>
        <v>120</v>
      </c>
      <c r="DP126" s="3">
        <f t="shared" si="106"/>
        <v>625</v>
      </c>
      <c r="DS126" s="24">
        <f t="shared" si="121"/>
        <v>625</v>
      </c>
      <c r="DT126" s="42" t="str">
        <f t="shared" si="163"/>
        <v>NA</v>
      </c>
      <c r="DU126" s="43" t="str" cm="1">
        <f t="array" ref="DU126">IFERROR(_xlfn.XLOOKUP($B$4&amp;$B$11&amp;DT126,$A$69:$A$91&amp;$B$69:$B$91&amp;$C$69:$C$91,$D$69:$D$91),"")</f>
        <v/>
      </c>
      <c r="DV126" s="44" t="str">
        <f t="shared" si="173"/>
        <v/>
      </c>
      <c r="DW126" s="44">
        <f t="shared" si="164"/>
        <v>0</v>
      </c>
      <c r="DX126" s="44">
        <f t="shared" si="165"/>
        <v>0</v>
      </c>
      <c r="DY126" s="42" t="str">
        <f t="shared" si="166"/>
        <v/>
      </c>
      <c r="DZ126" s="42"/>
      <c r="EC126" s="6">
        <f t="shared" si="128"/>
        <v>120</v>
      </c>
      <c r="ED126" s="47">
        <f t="shared" si="176"/>
        <v>531.91489361702122</v>
      </c>
      <c r="EE126" s="6">
        <f t="shared" si="175"/>
        <v>395</v>
      </c>
      <c r="EG126" s="8">
        <f t="shared" si="115"/>
        <v>926.91489361702122</v>
      </c>
      <c r="EH126" s="45" t="s">
        <v>62</v>
      </c>
      <c r="EI126" s="110">
        <f t="shared" si="177"/>
        <v>0</v>
      </c>
      <c r="EJ126" s="109">
        <f t="shared" si="174"/>
        <v>0</v>
      </c>
      <c r="EK126" s="109">
        <f t="shared" si="167"/>
        <v>0</v>
      </c>
      <c r="EL126" s="44">
        <f t="shared" si="168"/>
        <v>395</v>
      </c>
      <c r="EM126" s="42" t="str">
        <f t="shared" si="169"/>
        <v/>
      </c>
    </row>
    <row r="127" spans="1:143" hidden="1" x14ac:dyDescent="0.25">
      <c r="U127" s="6">
        <f t="shared" si="122"/>
        <v>121</v>
      </c>
      <c r="V127" s="9">
        <f t="shared" si="129"/>
        <v>500</v>
      </c>
      <c r="Y127" s="8">
        <f t="shared" si="109"/>
        <v>500</v>
      </c>
      <c r="Z127" s="30" t="str">
        <f t="shared" si="130"/>
        <v>NA</v>
      </c>
      <c r="AA127" s="28" t="str" cm="1">
        <f t="array" ref="AA127">IFERROR(_xlfn.XLOOKUP($B$4&amp;$B$11&amp;Z127,$A$69:$A$91&amp;$B$69:$B$91&amp;$C$69:$C$91,$D$69:$D$91),"")</f>
        <v/>
      </c>
      <c r="AB127" s="30" t="str">
        <f t="shared" si="116"/>
        <v/>
      </c>
      <c r="AC127" s="29" t="str">
        <f t="shared" si="131"/>
        <v/>
      </c>
      <c r="AD127" s="29">
        <f t="shared" si="132"/>
        <v>0</v>
      </c>
      <c r="AE127" s="30" t="str">
        <f t="shared" si="133"/>
        <v/>
      </c>
      <c r="AI127" s="6">
        <f t="shared" si="123"/>
        <v>121</v>
      </c>
      <c r="AJ127" s="9">
        <f t="shared" si="134"/>
        <v>500</v>
      </c>
      <c r="AM127" s="8">
        <f t="shared" si="110"/>
        <v>500</v>
      </c>
      <c r="AN127" s="32" t="str">
        <f t="shared" si="135"/>
        <v>NA</v>
      </c>
      <c r="AO127" s="33" t="str" cm="1">
        <f t="array" ref="AO127">IFERROR(_xlfn.XLOOKUP($B$4&amp;$B$11&amp;AN127,$A$69:$A$91&amp;$B$69:$B$91&amp;$C$69:$C$91,$D$69:$D$91),"")</f>
        <v/>
      </c>
      <c r="AP127" s="32" t="str">
        <f t="shared" si="117"/>
        <v/>
      </c>
      <c r="AQ127" s="37" t="str">
        <f t="shared" si="136"/>
        <v/>
      </c>
      <c r="AR127" s="37">
        <f t="shared" si="137"/>
        <v>0</v>
      </c>
      <c r="AS127" s="32" t="str">
        <f t="shared" si="138"/>
        <v/>
      </c>
      <c r="AT127" s="32"/>
      <c r="AU127" s="8"/>
      <c r="AV127" s="8"/>
      <c r="AW127" s="20">
        <f t="shared" si="107"/>
        <v>121</v>
      </c>
      <c r="AX127" s="22">
        <f t="shared" si="103"/>
        <v>625</v>
      </c>
      <c r="AY127" s="8"/>
      <c r="AZ127" s="8"/>
      <c r="BA127" s="22">
        <f t="shared" si="108"/>
        <v>625</v>
      </c>
      <c r="BB127" s="32" t="str">
        <f t="shared" si="139"/>
        <v>NA</v>
      </c>
      <c r="BC127" s="33" t="str" cm="1">
        <f t="array" ref="BC127">IFERROR(_xlfn.XLOOKUP($B$4&amp;$B$11&amp;BB127,$A$69:$A$91&amp;$B$69:$B$91&amp;$C$69:$C$91,$D$69:$D$91),"")</f>
        <v/>
      </c>
      <c r="BD127" s="37" t="str">
        <f t="shared" si="170"/>
        <v/>
      </c>
      <c r="BE127" s="37">
        <f t="shared" si="140"/>
        <v>0</v>
      </c>
      <c r="BF127" s="37">
        <f t="shared" si="141"/>
        <v>0</v>
      </c>
      <c r="BG127" s="32" t="str">
        <f t="shared" si="142"/>
        <v/>
      </c>
      <c r="BK127" s="20">
        <f t="shared" si="118"/>
        <v>121</v>
      </c>
      <c r="BL127" s="22">
        <f t="shared" si="104"/>
        <v>625</v>
      </c>
      <c r="BO127" s="22">
        <f t="shared" si="111"/>
        <v>625</v>
      </c>
      <c r="BP127" s="32" t="str">
        <f t="shared" si="143"/>
        <v>NA</v>
      </c>
      <c r="BQ127" s="33" t="str" cm="1">
        <f t="array" ref="BQ127">IFERROR(_xlfn.XLOOKUP($B$4&amp;$B$11&amp;BP127,$A$69:$A$91&amp;$B$69:$B$91&amp;$C$69:$C$91,$D$69:$D$91),"")</f>
        <v/>
      </c>
      <c r="BR127" s="37" t="str">
        <f t="shared" si="171"/>
        <v/>
      </c>
      <c r="BS127" s="37">
        <f t="shared" si="144"/>
        <v>0</v>
      </c>
      <c r="BT127" s="37">
        <f t="shared" si="145"/>
        <v>0</v>
      </c>
      <c r="BU127" s="32" t="str">
        <f t="shared" si="146"/>
        <v/>
      </c>
      <c r="BV127" s="32"/>
      <c r="BY127" s="6">
        <f t="shared" si="124"/>
        <v>121</v>
      </c>
      <c r="BZ127" s="9">
        <f t="shared" si="147"/>
        <v>500</v>
      </c>
      <c r="CA127" s="6">
        <f t="shared" si="148"/>
        <v>0</v>
      </c>
      <c r="CC127" s="8">
        <f t="shared" si="112"/>
        <v>500</v>
      </c>
      <c r="CD127" s="42" t="str">
        <f t="shared" si="149"/>
        <v>NA</v>
      </c>
      <c r="CE127" s="43" t="str" cm="1">
        <f t="array" ref="CE127">IFERROR(_xlfn.XLOOKUP($B$4&amp;$B$11&amp;CD127,$A$69:$A$91&amp;$B$69:$B$91&amp;$C$69:$C$91,$D$69:$D$91),"")</f>
        <v/>
      </c>
      <c r="CF127" s="42" t="str">
        <f t="shared" si="119"/>
        <v/>
      </c>
      <c r="CG127" s="44" t="str">
        <f t="shared" si="150"/>
        <v/>
      </c>
      <c r="CH127" s="44">
        <f t="shared" si="151"/>
        <v>0</v>
      </c>
      <c r="CI127" s="42" t="str">
        <f t="shared" si="152"/>
        <v/>
      </c>
      <c r="CJ127" s="42"/>
      <c r="CM127" s="6">
        <f t="shared" si="125"/>
        <v>121</v>
      </c>
      <c r="CN127" s="9">
        <f t="shared" si="153"/>
        <v>500</v>
      </c>
      <c r="CQ127" s="8">
        <f t="shared" si="113"/>
        <v>500</v>
      </c>
      <c r="CR127" s="42" t="str">
        <f t="shared" si="154"/>
        <v>NA</v>
      </c>
      <c r="CS127" s="43" t="str" cm="1">
        <f t="array" ref="CS127">IFERROR(_xlfn.XLOOKUP($B$4&amp;$B$11&amp;CR127,$A$69:$A$91&amp;$B$69:$B$91&amp;$C$69:$C$91,$D$69:$D$91),"")</f>
        <v/>
      </c>
      <c r="CT127" s="42" t="str">
        <f t="shared" si="120"/>
        <v/>
      </c>
      <c r="CU127" s="44" t="str">
        <f t="shared" si="155"/>
        <v/>
      </c>
      <c r="CV127" s="44">
        <f t="shared" si="156"/>
        <v>0</v>
      </c>
      <c r="CW127" s="42" t="str">
        <f t="shared" si="157"/>
        <v/>
      </c>
      <c r="DA127" s="6">
        <f t="shared" si="126"/>
        <v>121</v>
      </c>
      <c r="DB127" s="4">
        <f t="shared" si="105"/>
        <v>625</v>
      </c>
      <c r="DC127" s="6">
        <f t="shared" si="158"/>
        <v>0</v>
      </c>
      <c r="DE127" s="24">
        <f t="shared" si="114"/>
        <v>625</v>
      </c>
      <c r="DF127" s="42" t="str">
        <f t="shared" si="159"/>
        <v>NA</v>
      </c>
      <c r="DG127" s="43" t="str" cm="1">
        <f t="array" ref="DG127">IFERROR(_xlfn.XLOOKUP($B$4&amp;$B$11&amp;DF127,$A$69:$A$91&amp;$B$69:$B$91&amp;$C$69:$C$91,$D$69:$D$91),"")</f>
        <v/>
      </c>
      <c r="DH127" s="44" t="str">
        <f t="shared" si="172"/>
        <v/>
      </c>
      <c r="DI127" s="44">
        <f t="shared" si="160"/>
        <v>0</v>
      </c>
      <c r="DJ127" s="44">
        <f t="shared" si="161"/>
        <v>0</v>
      </c>
      <c r="DK127" s="42" t="str">
        <f t="shared" si="162"/>
        <v/>
      </c>
      <c r="DL127" s="42"/>
      <c r="DO127" s="6">
        <f t="shared" si="127"/>
        <v>121</v>
      </c>
      <c r="DP127" s="3">
        <f t="shared" si="106"/>
        <v>625</v>
      </c>
      <c r="DS127" s="24">
        <f t="shared" si="121"/>
        <v>625</v>
      </c>
      <c r="DT127" s="42" t="str">
        <f t="shared" si="163"/>
        <v>NA</v>
      </c>
      <c r="DU127" s="43" t="str" cm="1">
        <f t="array" ref="DU127">IFERROR(_xlfn.XLOOKUP($B$4&amp;$B$11&amp;DT127,$A$69:$A$91&amp;$B$69:$B$91&amp;$C$69:$C$91,$D$69:$D$91),"")</f>
        <v/>
      </c>
      <c r="DV127" s="44" t="str">
        <f t="shared" si="173"/>
        <v/>
      </c>
      <c r="DW127" s="44">
        <f t="shared" si="164"/>
        <v>0</v>
      </c>
      <c r="DX127" s="44">
        <f t="shared" si="165"/>
        <v>0</v>
      </c>
      <c r="DY127" s="42" t="str">
        <f t="shared" si="166"/>
        <v/>
      </c>
      <c r="DZ127" s="42"/>
      <c r="EC127" s="6">
        <f t="shared" si="128"/>
        <v>121</v>
      </c>
      <c r="ED127" s="47">
        <f t="shared" si="176"/>
        <v>531.91489361702122</v>
      </c>
      <c r="EE127" s="6">
        <f t="shared" si="175"/>
        <v>0</v>
      </c>
      <c r="EG127" s="8">
        <f t="shared" si="115"/>
        <v>531.91489361702122</v>
      </c>
      <c r="EH127" s="45" t="s">
        <v>62</v>
      </c>
      <c r="EI127" s="110">
        <f t="shared" si="177"/>
        <v>0</v>
      </c>
      <c r="EJ127" s="109">
        <f t="shared" si="174"/>
        <v>0</v>
      </c>
      <c r="EK127" s="109">
        <f t="shared" si="167"/>
        <v>0</v>
      </c>
      <c r="EL127" s="44">
        <f t="shared" si="168"/>
        <v>0</v>
      </c>
      <c r="EM127" s="42" t="str">
        <f t="shared" si="169"/>
        <v/>
      </c>
    </row>
    <row r="128" spans="1:143" hidden="1" x14ac:dyDescent="0.25">
      <c r="U128" s="6">
        <f t="shared" si="122"/>
        <v>122</v>
      </c>
      <c r="V128" s="9">
        <f t="shared" si="129"/>
        <v>500</v>
      </c>
      <c r="Y128" s="8">
        <f t="shared" si="109"/>
        <v>500</v>
      </c>
      <c r="Z128" s="30" t="str">
        <f t="shared" si="130"/>
        <v>NA</v>
      </c>
      <c r="AA128" s="28" t="str" cm="1">
        <f t="array" ref="AA128">IFERROR(_xlfn.XLOOKUP($B$4&amp;$B$11&amp;Z128,$A$69:$A$91&amp;$B$69:$B$91&amp;$C$69:$C$91,$D$69:$D$91),"")</f>
        <v/>
      </c>
      <c r="AB128" s="30" t="str">
        <f t="shared" si="116"/>
        <v/>
      </c>
      <c r="AC128" s="29" t="str">
        <f t="shared" si="131"/>
        <v/>
      </c>
      <c r="AD128" s="29">
        <f t="shared" si="132"/>
        <v>0</v>
      </c>
      <c r="AE128" s="30" t="str">
        <f t="shared" si="133"/>
        <v/>
      </c>
      <c r="AI128" s="6">
        <f t="shared" si="123"/>
        <v>122</v>
      </c>
      <c r="AJ128" s="9">
        <f t="shared" si="134"/>
        <v>500</v>
      </c>
      <c r="AM128" s="8">
        <f t="shared" si="110"/>
        <v>500</v>
      </c>
      <c r="AN128" s="32" t="str">
        <f t="shared" si="135"/>
        <v>NA</v>
      </c>
      <c r="AO128" s="33" t="str" cm="1">
        <f t="array" ref="AO128">IFERROR(_xlfn.XLOOKUP($B$4&amp;$B$11&amp;AN128,$A$69:$A$91&amp;$B$69:$B$91&amp;$C$69:$C$91,$D$69:$D$91),"")</f>
        <v/>
      </c>
      <c r="AP128" s="32" t="str">
        <f t="shared" si="117"/>
        <v/>
      </c>
      <c r="AQ128" s="37" t="str">
        <f t="shared" si="136"/>
        <v/>
      </c>
      <c r="AR128" s="37">
        <f t="shared" si="137"/>
        <v>0</v>
      </c>
      <c r="AS128" s="32" t="str">
        <f t="shared" si="138"/>
        <v/>
      </c>
      <c r="AT128" s="32"/>
      <c r="AU128" s="8"/>
      <c r="AV128" s="8"/>
      <c r="AW128" s="20">
        <f t="shared" si="107"/>
        <v>122</v>
      </c>
      <c r="AX128" s="22">
        <f t="shared" si="103"/>
        <v>625</v>
      </c>
      <c r="AY128" s="8"/>
      <c r="AZ128" s="8"/>
      <c r="BA128" s="22">
        <f t="shared" si="108"/>
        <v>625</v>
      </c>
      <c r="BB128" s="32" t="str">
        <f t="shared" si="139"/>
        <v>NA</v>
      </c>
      <c r="BC128" s="33" t="str" cm="1">
        <f t="array" ref="BC128">IFERROR(_xlfn.XLOOKUP($B$4&amp;$B$11&amp;BB128,$A$69:$A$91&amp;$B$69:$B$91&amp;$C$69:$C$91,$D$69:$D$91),"")</f>
        <v/>
      </c>
      <c r="BD128" s="37" t="str">
        <f t="shared" si="170"/>
        <v/>
      </c>
      <c r="BE128" s="37">
        <f t="shared" si="140"/>
        <v>0</v>
      </c>
      <c r="BF128" s="37">
        <f t="shared" si="141"/>
        <v>0</v>
      </c>
      <c r="BG128" s="32" t="str">
        <f t="shared" si="142"/>
        <v/>
      </c>
      <c r="BK128" s="20">
        <f t="shared" si="118"/>
        <v>122</v>
      </c>
      <c r="BL128" s="22">
        <f t="shared" si="104"/>
        <v>625</v>
      </c>
      <c r="BO128" s="22">
        <f t="shared" si="111"/>
        <v>625</v>
      </c>
      <c r="BP128" s="32" t="str">
        <f t="shared" si="143"/>
        <v>NA</v>
      </c>
      <c r="BQ128" s="33" t="str" cm="1">
        <f t="array" ref="BQ128">IFERROR(_xlfn.XLOOKUP($B$4&amp;$B$11&amp;BP128,$A$69:$A$91&amp;$B$69:$B$91&amp;$C$69:$C$91,$D$69:$D$91),"")</f>
        <v/>
      </c>
      <c r="BR128" s="37" t="str">
        <f t="shared" si="171"/>
        <v/>
      </c>
      <c r="BS128" s="37">
        <f t="shared" si="144"/>
        <v>0</v>
      </c>
      <c r="BT128" s="37">
        <f t="shared" si="145"/>
        <v>0</v>
      </c>
      <c r="BU128" s="32" t="str">
        <f t="shared" si="146"/>
        <v/>
      </c>
      <c r="BV128" s="32"/>
      <c r="BY128" s="6">
        <f t="shared" si="124"/>
        <v>122</v>
      </c>
      <c r="BZ128" s="9">
        <f t="shared" si="147"/>
        <v>500</v>
      </c>
      <c r="CA128" s="6">
        <f t="shared" si="148"/>
        <v>0</v>
      </c>
      <c r="CC128" s="8">
        <f t="shared" si="112"/>
        <v>500</v>
      </c>
      <c r="CD128" s="42" t="str">
        <f t="shared" si="149"/>
        <v>NA</v>
      </c>
      <c r="CE128" s="43" t="str" cm="1">
        <f t="array" ref="CE128">IFERROR(_xlfn.XLOOKUP($B$4&amp;$B$11&amp;CD128,$A$69:$A$91&amp;$B$69:$B$91&amp;$C$69:$C$91,$D$69:$D$91),"")</f>
        <v/>
      </c>
      <c r="CF128" s="42" t="str">
        <f t="shared" si="119"/>
        <v/>
      </c>
      <c r="CG128" s="44" t="str">
        <f t="shared" si="150"/>
        <v/>
      </c>
      <c r="CH128" s="44">
        <f t="shared" si="151"/>
        <v>0</v>
      </c>
      <c r="CI128" s="42" t="str">
        <f t="shared" si="152"/>
        <v/>
      </c>
      <c r="CJ128" s="42"/>
      <c r="CM128" s="6">
        <f t="shared" si="125"/>
        <v>122</v>
      </c>
      <c r="CN128" s="9">
        <f t="shared" si="153"/>
        <v>500</v>
      </c>
      <c r="CQ128" s="8">
        <f t="shared" si="113"/>
        <v>500</v>
      </c>
      <c r="CR128" s="42" t="str">
        <f t="shared" si="154"/>
        <v>NA</v>
      </c>
      <c r="CS128" s="43" t="str" cm="1">
        <f t="array" ref="CS128">IFERROR(_xlfn.XLOOKUP($B$4&amp;$B$11&amp;CR128,$A$69:$A$91&amp;$B$69:$B$91&amp;$C$69:$C$91,$D$69:$D$91),"")</f>
        <v/>
      </c>
      <c r="CT128" s="42" t="str">
        <f t="shared" si="120"/>
        <v/>
      </c>
      <c r="CU128" s="44" t="str">
        <f t="shared" si="155"/>
        <v/>
      </c>
      <c r="CV128" s="44">
        <f t="shared" si="156"/>
        <v>0</v>
      </c>
      <c r="CW128" s="42" t="str">
        <f t="shared" si="157"/>
        <v/>
      </c>
      <c r="DA128" s="6">
        <f t="shared" si="126"/>
        <v>122</v>
      </c>
      <c r="DB128" s="4">
        <f t="shared" si="105"/>
        <v>625</v>
      </c>
      <c r="DC128" s="6">
        <f t="shared" si="158"/>
        <v>0</v>
      </c>
      <c r="DE128" s="24">
        <f t="shared" si="114"/>
        <v>625</v>
      </c>
      <c r="DF128" s="42" t="str">
        <f t="shared" si="159"/>
        <v>NA</v>
      </c>
      <c r="DG128" s="43" t="str" cm="1">
        <f t="array" ref="DG128">IFERROR(_xlfn.XLOOKUP($B$4&amp;$B$11&amp;DF128,$A$69:$A$91&amp;$B$69:$B$91&amp;$C$69:$C$91,$D$69:$D$91),"")</f>
        <v/>
      </c>
      <c r="DH128" s="44" t="str">
        <f t="shared" si="172"/>
        <v/>
      </c>
      <c r="DI128" s="44">
        <f t="shared" si="160"/>
        <v>0</v>
      </c>
      <c r="DJ128" s="44">
        <f t="shared" si="161"/>
        <v>0</v>
      </c>
      <c r="DK128" s="42" t="str">
        <f t="shared" si="162"/>
        <v/>
      </c>
      <c r="DL128" s="42"/>
      <c r="DO128" s="6">
        <f t="shared" si="127"/>
        <v>122</v>
      </c>
      <c r="DP128" s="3">
        <f t="shared" si="106"/>
        <v>625</v>
      </c>
      <c r="DS128" s="24">
        <f t="shared" si="121"/>
        <v>625</v>
      </c>
      <c r="DT128" s="42" t="str">
        <f t="shared" si="163"/>
        <v>NA</v>
      </c>
      <c r="DU128" s="43" t="str" cm="1">
        <f t="array" ref="DU128">IFERROR(_xlfn.XLOOKUP($B$4&amp;$B$11&amp;DT128,$A$69:$A$91&amp;$B$69:$B$91&amp;$C$69:$C$91,$D$69:$D$91),"")</f>
        <v/>
      </c>
      <c r="DV128" s="44" t="str">
        <f t="shared" si="173"/>
        <v/>
      </c>
      <c r="DW128" s="44">
        <f t="shared" si="164"/>
        <v>0</v>
      </c>
      <c r="DX128" s="44">
        <f t="shared" si="165"/>
        <v>0</v>
      </c>
      <c r="DY128" s="42" t="str">
        <f t="shared" si="166"/>
        <v/>
      </c>
      <c r="DZ128" s="42"/>
      <c r="EC128" s="6">
        <f t="shared" si="128"/>
        <v>122</v>
      </c>
      <c r="ED128" s="47">
        <f t="shared" si="176"/>
        <v>531.91489361702122</v>
      </c>
      <c r="EE128" s="6">
        <f t="shared" si="175"/>
        <v>0</v>
      </c>
      <c r="EG128" s="8">
        <f t="shared" si="115"/>
        <v>531.91489361702122</v>
      </c>
      <c r="EH128" s="45" t="s">
        <v>62</v>
      </c>
      <c r="EI128" s="110">
        <f t="shared" si="177"/>
        <v>0</v>
      </c>
      <c r="EJ128" s="109">
        <f t="shared" si="174"/>
        <v>0</v>
      </c>
      <c r="EK128" s="109">
        <f t="shared" si="167"/>
        <v>0</v>
      </c>
      <c r="EL128" s="44">
        <f t="shared" si="168"/>
        <v>0</v>
      </c>
      <c r="EM128" s="42" t="str">
        <f t="shared" si="169"/>
        <v/>
      </c>
    </row>
    <row r="129" spans="21:143" hidden="1" x14ac:dyDescent="0.25">
      <c r="U129" s="6">
        <f t="shared" si="122"/>
        <v>123</v>
      </c>
      <c r="V129" s="9">
        <f t="shared" si="129"/>
        <v>500</v>
      </c>
      <c r="Y129" s="8">
        <f t="shared" si="109"/>
        <v>500</v>
      </c>
      <c r="Z129" s="30" t="str">
        <f t="shared" si="130"/>
        <v>NA</v>
      </c>
      <c r="AA129" s="28" t="str" cm="1">
        <f t="array" ref="AA129">IFERROR(_xlfn.XLOOKUP($B$4&amp;$B$11&amp;Z129,$A$69:$A$91&amp;$B$69:$B$91&amp;$C$69:$C$91,$D$69:$D$91),"")</f>
        <v/>
      </c>
      <c r="AB129" s="30" t="str">
        <f t="shared" si="116"/>
        <v/>
      </c>
      <c r="AC129" s="29" t="str">
        <f t="shared" si="131"/>
        <v/>
      </c>
      <c r="AD129" s="29">
        <f t="shared" si="132"/>
        <v>0</v>
      </c>
      <c r="AE129" s="30" t="str">
        <f t="shared" si="133"/>
        <v/>
      </c>
      <c r="AI129" s="6">
        <f t="shared" si="123"/>
        <v>123</v>
      </c>
      <c r="AJ129" s="9">
        <f t="shared" si="134"/>
        <v>500</v>
      </c>
      <c r="AM129" s="8">
        <f t="shared" si="110"/>
        <v>500</v>
      </c>
      <c r="AN129" s="32" t="str">
        <f t="shared" si="135"/>
        <v>NA</v>
      </c>
      <c r="AO129" s="33" t="str" cm="1">
        <f t="array" ref="AO129">IFERROR(_xlfn.XLOOKUP($B$4&amp;$B$11&amp;AN129,$A$69:$A$91&amp;$B$69:$B$91&amp;$C$69:$C$91,$D$69:$D$91),"")</f>
        <v/>
      </c>
      <c r="AP129" s="32" t="str">
        <f t="shared" si="117"/>
        <v/>
      </c>
      <c r="AQ129" s="37" t="str">
        <f t="shared" si="136"/>
        <v/>
      </c>
      <c r="AR129" s="37">
        <f t="shared" si="137"/>
        <v>0</v>
      </c>
      <c r="AS129" s="32" t="str">
        <f t="shared" si="138"/>
        <v/>
      </c>
      <c r="AT129" s="32"/>
      <c r="AU129" s="8"/>
      <c r="AV129" s="8"/>
      <c r="AW129" s="20">
        <f t="shared" si="107"/>
        <v>123</v>
      </c>
      <c r="AX129" s="22">
        <f t="shared" si="103"/>
        <v>625</v>
      </c>
      <c r="AY129" s="8"/>
      <c r="AZ129" s="8"/>
      <c r="BA129" s="22">
        <f t="shared" si="108"/>
        <v>625</v>
      </c>
      <c r="BB129" s="32" t="str">
        <f t="shared" si="139"/>
        <v>NA</v>
      </c>
      <c r="BC129" s="33" t="str" cm="1">
        <f t="array" ref="BC129">IFERROR(_xlfn.XLOOKUP($B$4&amp;$B$11&amp;BB129,$A$69:$A$91&amp;$B$69:$B$91&amp;$C$69:$C$91,$D$69:$D$91),"")</f>
        <v/>
      </c>
      <c r="BD129" s="37" t="str">
        <f t="shared" si="170"/>
        <v/>
      </c>
      <c r="BE129" s="37">
        <f t="shared" si="140"/>
        <v>0</v>
      </c>
      <c r="BF129" s="37">
        <f t="shared" si="141"/>
        <v>0</v>
      </c>
      <c r="BG129" s="32" t="str">
        <f t="shared" si="142"/>
        <v/>
      </c>
      <c r="BK129" s="20">
        <f t="shared" si="118"/>
        <v>123</v>
      </c>
      <c r="BL129" s="22">
        <f t="shared" si="104"/>
        <v>625</v>
      </c>
      <c r="BO129" s="22">
        <f t="shared" si="111"/>
        <v>625</v>
      </c>
      <c r="BP129" s="32" t="str">
        <f t="shared" si="143"/>
        <v>NA</v>
      </c>
      <c r="BQ129" s="33" t="str" cm="1">
        <f t="array" ref="BQ129">IFERROR(_xlfn.XLOOKUP($B$4&amp;$B$11&amp;BP129,$A$69:$A$91&amp;$B$69:$B$91&amp;$C$69:$C$91,$D$69:$D$91),"")</f>
        <v/>
      </c>
      <c r="BR129" s="37" t="str">
        <f t="shared" si="171"/>
        <v/>
      </c>
      <c r="BS129" s="37">
        <f t="shared" si="144"/>
        <v>0</v>
      </c>
      <c r="BT129" s="37">
        <f t="shared" si="145"/>
        <v>0</v>
      </c>
      <c r="BU129" s="32" t="str">
        <f t="shared" si="146"/>
        <v/>
      </c>
      <c r="BV129" s="32"/>
      <c r="BY129" s="6">
        <f t="shared" si="124"/>
        <v>123</v>
      </c>
      <c r="BZ129" s="9">
        <f t="shared" si="147"/>
        <v>500</v>
      </c>
      <c r="CA129" s="6">
        <f t="shared" si="148"/>
        <v>0</v>
      </c>
      <c r="CC129" s="8">
        <f t="shared" si="112"/>
        <v>500</v>
      </c>
      <c r="CD129" s="42" t="str">
        <f t="shared" si="149"/>
        <v>NA</v>
      </c>
      <c r="CE129" s="43" t="str" cm="1">
        <f t="array" ref="CE129">IFERROR(_xlfn.XLOOKUP($B$4&amp;$B$11&amp;CD129,$A$69:$A$91&amp;$B$69:$B$91&amp;$C$69:$C$91,$D$69:$D$91),"")</f>
        <v/>
      </c>
      <c r="CF129" s="42" t="str">
        <f t="shared" si="119"/>
        <v/>
      </c>
      <c r="CG129" s="44" t="str">
        <f t="shared" si="150"/>
        <v/>
      </c>
      <c r="CH129" s="44">
        <f t="shared" si="151"/>
        <v>0</v>
      </c>
      <c r="CI129" s="42" t="str">
        <f t="shared" si="152"/>
        <v/>
      </c>
      <c r="CJ129" s="42"/>
      <c r="CM129" s="6">
        <f t="shared" si="125"/>
        <v>123</v>
      </c>
      <c r="CN129" s="9">
        <f t="shared" si="153"/>
        <v>500</v>
      </c>
      <c r="CQ129" s="8">
        <f t="shared" si="113"/>
        <v>500</v>
      </c>
      <c r="CR129" s="42" t="str">
        <f t="shared" si="154"/>
        <v>NA</v>
      </c>
      <c r="CS129" s="43" t="str" cm="1">
        <f t="array" ref="CS129">IFERROR(_xlfn.XLOOKUP($B$4&amp;$B$11&amp;CR129,$A$69:$A$91&amp;$B$69:$B$91&amp;$C$69:$C$91,$D$69:$D$91),"")</f>
        <v/>
      </c>
      <c r="CT129" s="42" t="str">
        <f t="shared" si="120"/>
        <v/>
      </c>
      <c r="CU129" s="44" t="str">
        <f t="shared" si="155"/>
        <v/>
      </c>
      <c r="CV129" s="44">
        <f t="shared" si="156"/>
        <v>0</v>
      </c>
      <c r="CW129" s="42" t="str">
        <f t="shared" si="157"/>
        <v/>
      </c>
      <c r="DA129" s="6">
        <f t="shared" si="126"/>
        <v>123</v>
      </c>
      <c r="DB129" s="4">
        <f t="shared" si="105"/>
        <v>625</v>
      </c>
      <c r="DC129" s="6">
        <f t="shared" si="158"/>
        <v>0</v>
      </c>
      <c r="DE129" s="24">
        <f t="shared" si="114"/>
        <v>625</v>
      </c>
      <c r="DF129" s="42" t="str">
        <f t="shared" si="159"/>
        <v>NA</v>
      </c>
      <c r="DG129" s="43" t="str" cm="1">
        <f t="array" ref="DG129">IFERROR(_xlfn.XLOOKUP($B$4&amp;$B$11&amp;DF129,$A$69:$A$91&amp;$B$69:$B$91&amp;$C$69:$C$91,$D$69:$D$91),"")</f>
        <v/>
      </c>
      <c r="DH129" s="44" t="str">
        <f t="shared" si="172"/>
        <v/>
      </c>
      <c r="DI129" s="44">
        <f t="shared" si="160"/>
        <v>0</v>
      </c>
      <c r="DJ129" s="44">
        <f t="shared" si="161"/>
        <v>0</v>
      </c>
      <c r="DK129" s="42" t="str">
        <f t="shared" si="162"/>
        <v/>
      </c>
      <c r="DL129" s="42"/>
      <c r="DO129" s="6">
        <f t="shared" si="127"/>
        <v>123</v>
      </c>
      <c r="DP129" s="3">
        <f t="shared" si="106"/>
        <v>625</v>
      </c>
      <c r="DS129" s="24">
        <f t="shared" si="121"/>
        <v>625</v>
      </c>
      <c r="DT129" s="42" t="str">
        <f t="shared" si="163"/>
        <v>NA</v>
      </c>
      <c r="DU129" s="43" t="str" cm="1">
        <f t="array" ref="DU129">IFERROR(_xlfn.XLOOKUP($B$4&amp;$B$11&amp;DT129,$A$69:$A$91&amp;$B$69:$B$91&amp;$C$69:$C$91,$D$69:$D$91),"")</f>
        <v/>
      </c>
      <c r="DV129" s="44" t="str">
        <f t="shared" si="173"/>
        <v/>
      </c>
      <c r="DW129" s="44">
        <f t="shared" si="164"/>
        <v>0</v>
      </c>
      <c r="DX129" s="44">
        <f t="shared" si="165"/>
        <v>0</v>
      </c>
      <c r="DY129" s="42" t="str">
        <f t="shared" si="166"/>
        <v/>
      </c>
      <c r="DZ129" s="42"/>
      <c r="EC129" s="6">
        <f t="shared" si="128"/>
        <v>123</v>
      </c>
      <c r="ED129" s="47">
        <f t="shared" si="176"/>
        <v>531.91489361702122</v>
      </c>
      <c r="EE129" s="6">
        <f t="shared" si="175"/>
        <v>0</v>
      </c>
      <c r="EG129" s="8">
        <f t="shared" si="115"/>
        <v>531.91489361702122</v>
      </c>
      <c r="EH129" s="45" t="s">
        <v>62</v>
      </c>
      <c r="EI129" s="110">
        <f t="shared" si="177"/>
        <v>0</v>
      </c>
      <c r="EJ129" s="109">
        <f t="shared" si="174"/>
        <v>0</v>
      </c>
      <c r="EK129" s="109">
        <f t="shared" si="167"/>
        <v>0</v>
      </c>
      <c r="EL129" s="44">
        <f t="shared" si="168"/>
        <v>0</v>
      </c>
      <c r="EM129" s="42" t="str">
        <f t="shared" si="169"/>
        <v/>
      </c>
    </row>
    <row r="130" spans="21:143" hidden="1" x14ac:dyDescent="0.25">
      <c r="U130" s="6">
        <f t="shared" si="122"/>
        <v>124</v>
      </c>
      <c r="V130" s="9">
        <f t="shared" si="129"/>
        <v>500</v>
      </c>
      <c r="Y130" s="8">
        <f t="shared" si="109"/>
        <v>500</v>
      </c>
      <c r="Z130" s="30" t="str">
        <f t="shared" si="130"/>
        <v>NA</v>
      </c>
      <c r="AA130" s="28" t="str" cm="1">
        <f t="array" ref="AA130">IFERROR(_xlfn.XLOOKUP($B$4&amp;$B$11&amp;Z130,$A$69:$A$91&amp;$B$69:$B$91&amp;$C$69:$C$91,$D$69:$D$91),"")</f>
        <v/>
      </c>
      <c r="AB130" s="30" t="str">
        <f t="shared" si="116"/>
        <v/>
      </c>
      <c r="AC130" s="29" t="str">
        <f t="shared" si="131"/>
        <v/>
      </c>
      <c r="AD130" s="29">
        <f t="shared" si="132"/>
        <v>0</v>
      </c>
      <c r="AE130" s="30" t="str">
        <f t="shared" si="133"/>
        <v/>
      </c>
      <c r="AI130" s="6">
        <f t="shared" si="123"/>
        <v>124</v>
      </c>
      <c r="AJ130" s="9">
        <f t="shared" si="134"/>
        <v>500</v>
      </c>
      <c r="AM130" s="8">
        <f t="shared" si="110"/>
        <v>500</v>
      </c>
      <c r="AN130" s="32" t="str">
        <f t="shared" si="135"/>
        <v>NA</v>
      </c>
      <c r="AO130" s="33" t="str" cm="1">
        <f t="array" ref="AO130">IFERROR(_xlfn.XLOOKUP($B$4&amp;$B$11&amp;AN130,$A$69:$A$91&amp;$B$69:$B$91&amp;$C$69:$C$91,$D$69:$D$91),"")</f>
        <v/>
      </c>
      <c r="AP130" s="32" t="str">
        <f t="shared" si="117"/>
        <v/>
      </c>
      <c r="AQ130" s="37" t="str">
        <f t="shared" si="136"/>
        <v/>
      </c>
      <c r="AR130" s="37">
        <f t="shared" si="137"/>
        <v>0</v>
      </c>
      <c r="AS130" s="32" t="str">
        <f t="shared" si="138"/>
        <v/>
      </c>
      <c r="AT130" s="32"/>
      <c r="AU130" s="8"/>
      <c r="AV130" s="8"/>
      <c r="AW130" s="20">
        <f t="shared" si="107"/>
        <v>124</v>
      </c>
      <c r="AX130" s="22">
        <f t="shared" si="103"/>
        <v>625</v>
      </c>
      <c r="AY130" s="8"/>
      <c r="AZ130" s="8"/>
      <c r="BA130" s="22">
        <f t="shared" si="108"/>
        <v>625</v>
      </c>
      <c r="BB130" s="32" t="str">
        <f t="shared" si="139"/>
        <v>NA</v>
      </c>
      <c r="BC130" s="33" t="str" cm="1">
        <f t="array" ref="BC130">IFERROR(_xlfn.XLOOKUP($B$4&amp;$B$11&amp;BB130,$A$69:$A$91&amp;$B$69:$B$91&amp;$C$69:$C$91,$D$69:$D$91),"")</f>
        <v/>
      </c>
      <c r="BD130" s="37" t="str">
        <f t="shared" si="170"/>
        <v/>
      </c>
      <c r="BE130" s="37">
        <f t="shared" si="140"/>
        <v>0</v>
      </c>
      <c r="BF130" s="37">
        <f t="shared" si="141"/>
        <v>0</v>
      </c>
      <c r="BG130" s="32" t="str">
        <f t="shared" si="142"/>
        <v/>
      </c>
      <c r="BK130" s="20">
        <f t="shared" si="118"/>
        <v>124</v>
      </c>
      <c r="BL130" s="22">
        <f t="shared" si="104"/>
        <v>625</v>
      </c>
      <c r="BO130" s="22">
        <f t="shared" si="111"/>
        <v>625</v>
      </c>
      <c r="BP130" s="32" t="str">
        <f t="shared" si="143"/>
        <v>NA</v>
      </c>
      <c r="BQ130" s="33" t="str" cm="1">
        <f t="array" ref="BQ130">IFERROR(_xlfn.XLOOKUP($B$4&amp;$B$11&amp;BP130,$A$69:$A$91&amp;$B$69:$B$91&amp;$C$69:$C$91,$D$69:$D$91),"")</f>
        <v/>
      </c>
      <c r="BR130" s="37" t="str">
        <f t="shared" si="171"/>
        <v/>
      </c>
      <c r="BS130" s="37">
        <f t="shared" si="144"/>
        <v>0</v>
      </c>
      <c r="BT130" s="37">
        <f t="shared" si="145"/>
        <v>0</v>
      </c>
      <c r="BU130" s="32" t="str">
        <f t="shared" si="146"/>
        <v/>
      </c>
      <c r="BV130" s="32"/>
      <c r="BY130" s="6">
        <f t="shared" si="124"/>
        <v>124</v>
      </c>
      <c r="BZ130" s="9">
        <f t="shared" si="147"/>
        <v>500</v>
      </c>
      <c r="CA130" s="6">
        <f t="shared" si="148"/>
        <v>0</v>
      </c>
      <c r="CC130" s="8">
        <f t="shared" si="112"/>
        <v>500</v>
      </c>
      <c r="CD130" s="42" t="str">
        <f t="shared" si="149"/>
        <v>NA</v>
      </c>
      <c r="CE130" s="43" t="str" cm="1">
        <f t="array" ref="CE130">IFERROR(_xlfn.XLOOKUP($B$4&amp;$B$11&amp;CD130,$A$69:$A$91&amp;$B$69:$B$91&amp;$C$69:$C$91,$D$69:$D$91),"")</f>
        <v/>
      </c>
      <c r="CF130" s="42" t="str">
        <f t="shared" si="119"/>
        <v/>
      </c>
      <c r="CG130" s="44" t="str">
        <f t="shared" si="150"/>
        <v/>
      </c>
      <c r="CH130" s="44">
        <f t="shared" si="151"/>
        <v>0</v>
      </c>
      <c r="CI130" s="42" t="str">
        <f t="shared" si="152"/>
        <v/>
      </c>
      <c r="CJ130" s="42"/>
      <c r="CM130" s="6">
        <f t="shared" si="125"/>
        <v>124</v>
      </c>
      <c r="CN130" s="9">
        <f t="shared" si="153"/>
        <v>500</v>
      </c>
      <c r="CQ130" s="8">
        <f t="shared" si="113"/>
        <v>500</v>
      </c>
      <c r="CR130" s="42" t="str">
        <f t="shared" si="154"/>
        <v>NA</v>
      </c>
      <c r="CS130" s="43" t="str" cm="1">
        <f t="array" ref="CS130">IFERROR(_xlfn.XLOOKUP($B$4&amp;$B$11&amp;CR130,$A$69:$A$91&amp;$B$69:$B$91&amp;$C$69:$C$91,$D$69:$D$91),"")</f>
        <v/>
      </c>
      <c r="CT130" s="42" t="str">
        <f t="shared" si="120"/>
        <v/>
      </c>
      <c r="CU130" s="44" t="str">
        <f t="shared" si="155"/>
        <v/>
      </c>
      <c r="CV130" s="44">
        <f t="shared" si="156"/>
        <v>0</v>
      </c>
      <c r="CW130" s="42" t="str">
        <f t="shared" si="157"/>
        <v/>
      </c>
      <c r="DA130" s="6">
        <f t="shared" si="126"/>
        <v>124</v>
      </c>
      <c r="DB130" s="4">
        <f t="shared" si="105"/>
        <v>625</v>
      </c>
      <c r="DC130" s="6">
        <f t="shared" si="158"/>
        <v>0</v>
      </c>
      <c r="DE130" s="24">
        <f t="shared" si="114"/>
        <v>625</v>
      </c>
      <c r="DF130" s="42" t="str">
        <f t="shared" si="159"/>
        <v>NA</v>
      </c>
      <c r="DG130" s="43" t="str" cm="1">
        <f t="array" ref="DG130">IFERROR(_xlfn.XLOOKUP($B$4&amp;$B$11&amp;DF130,$A$69:$A$91&amp;$B$69:$B$91&amp;$C$69:$C$91,$D$69:$D$91),"")</f>
        <v/>
      </c>
      <c r="DH130" s="44" t="str">
        <f t="shared" si="172"/>
        <v/>
      </c>
      <c r="DI130" s="44">
        <f t="shared" si="160"/>
        <v>0</v>
      </c>
      <c r="DJ130" s="44">
        <f t="shared" si="161"/>
        <v>0</v>
      </c>
      <c r="DK130" s="42" t="str">
        <f t="shared" si="162"/>
        <v/>
      </c>
      <c r="DL130" s="42"/>
      <c r="DO130" s="6">
        <f t="shared" si="127"/>
        <v>124</v>
      </c>
      <c r="DP130" s="3">
        <f t="shared" si="106"/>
        <v>625</v>
      </c>
      <c r="DS130" s="24">
        <f t="shared" si="121"/>
        <v>625</v>
      </c>
      <c r="DT130" s="42" t="str">
        <f t="shared" si="163"/>
        <v>NA</v>
      </c>
      <c r="DU130" s="43" t="str" cm="1">
        <f t="array" ref="DU130">IFERROR(_xlfn.XLOOKUP($B$4&amp;$B$11&amp;DT130,$A$69:$A$91&amp;$B$69:$B$91&amp;$C$69:$C$91,$D$69:$D$91),"")</f>
        <v/>
      </c>
      <c r="DV130" s="44" t="str">
        <f t="shared" si="173"/>
        <v/>
      </c>
      <c r="DW130" s="44">
        <f t="shared" si="164"/>
        <v>0</v>
      </c>
      <c r="DX130" s="44">
        <f t="shared" si="165"/>
        <v>0</v>
      </c>
      <c r="DY130" s="42" t="str">
        <f t="shared" si="166"/>
        <v/>
      </c>
      <c r="DZ130" s="42"/>
      <c r="EC130" s="6">
        <f t="shared" si="128"/>
        <v>124</v>
      </c>
      <c r="ED130" s="47">
        <f t="shared" si="176"/>
        <v>531.91489361702122</v>
      </c>
      <c r="EE130" s="6">
        <f t="shared" si="175"/>
        <v>0</v>
      </c>
      <c r="EG130" s="8">
        <f t="shared" si="115"/>
        <v>531.91489361702122</v>
      </c>
      <c r="EH130" s="45" t="s">
        <v>62</v>
      </c>
      <c r="EI130" s="110">
        <f t="shared" si="177"/>
        <v>0</v>
      </c>
      <c r="EJ130" s="109">
        <f t="shared" si="174"/>
        <v>0</v>
      </c>
      <c r="EK130" s="109">
        <f t="shared" si="167"/>
        <v>0</v>
      </c>
      <c r="EL130" s="44">
        <f t="shared" si="168"/>
        <v>0</v>
      </c>
      <c r="EM130" s="42" t="str">
        <f t="shared" si="169"/>
        <v/>
      </c>
    </row>
    <row r="131" spans="21:143" hidden="1" x14ac:dyDescent="0.25">
      <c r="U131" s="6">
        <f t="shared" si="122"/>
        <v>125</v>
      </c>
      <c r="V131" s="9">
        <f t="shared" si="129"/>
        <v>500</v>
      </c>
      <c r="Y131" s="8">
        <f t="shared" si="109"/>
        <v>500</v>
      </c>
      <c r="Z131" s="30" t="str">
        <f t="shared" si="130"/>
        <v>NA</v>
      </c>
      <c r="AA131" s="28" t="str" cm="1">
        <f t="array" ref="AA131">IFERROR(_xlfn.XLOOKUP($B$4&amp;$B$11&amp;Z131,$A$69:$A$91&amp;$B$69:$B$91&amp;$C$69:$C$91,$D$69:$D$91),"")</f>
        <v/>
      </c>
      <c r="AB131" s="30" t="str">
        <f t="shared" si="116"/>
        <v/>
      </c>
      <c r="AC131" s="29" t="str">
        <f t="shared" si="131"/>
        <v/>
      </c>
      <c r="AD131" s="29">
        <f t="shared" si="132"/>
        <v>0</v>
      </c>
      <c r="AE131" s="30" t="str">
        <f t="shared" si="133"/>
        <v/>
      </c>
      <c r="AI131" s="6">
        <f t="shared" si="123"/>
        <v>125</v>
      </c>
      <c r="AJ131" s="9">
        <f t="shared" si="134"/>
        <v>500</v>
      </c>
      <c r="AM131" s="8">
        <f t="shared" si="110"/>
        <v>500</v>
      </c>
      <c r="AN131" s="32" t="str">
        <f t="shared" si="135"/>
        <v>NA</v>
      </c>
      <c r="AO131" s="33" t="str" cm="1">
        <f t="array" ref="AO131">IFERROR(_xlfn.XLOOKUP($B$4&amp;$B$11&amp;AN131,$A$69:$A$91&amp;$B$69:$B$91&amp;$C$69:$C$91,$D$69:$D$91),"")</f>
        <v/>
      </c>
      <c r="AP131" s="32" t="str">
        <f t="shared" si="117"/>
        <v/>
      </c>
      <c r="AQ131" s="37" t="str">
        <f t="shared" si="136"/>
        <v/>
      </c>
      <c r="AR131" s="37">
        <f t="shared" si="137"/>
        <v>0</v>
      </c>
      <c r="AS131" s="32" t="str">
        <f t="shared" si="138"/>
        <v/>
      </c>
      <c r="AT131" s="32"/>
      <c r="AU131" s="8"/>
      <c r="AV131" s="8"/>
      <c r="AW131" s="20">
        <f t="shared" si="107"/>
        <v>125</v>
      </c>
      <c r="AX131" s="22">
        <f t="shared" ref="AX131:AX194" si="186">PMT($B$13/12,240,150000,0)*-1</f>
        <v>625</v>
      </c>
      <c r="AY131" s="8"/>
      <c r="AZ131" s="8"/>
      <c r="BA131" s="22">
        <f t="shared" si="108"/>
        <v>625</v>
      </c>
      <c r="BB131" s="32" t="str">
        <f t="shared" si="139"/>
        <v>NA</v>
      </c>
      <c r="BC131" s="33" t="str" cm="1">
        <f t="array" ref="BC131">IFERROR(_xlfn.XLOOKUP($B$4&amp;$B$11&amp;BB131,$A$69:$A$91&amp;$B$69:$B$91&amp;$C$69:$C$91,$D$69:$D$91),"")</f>
        <v/>
      </c>
      <c r="BD131" s="37" t="str">
        <f t="shared" si="170"/>
        <v/>
      </c>
      <c r="BE131" s="37">
        <f t="shared" si="140"/>
        <v>0</v>
      </c>
      <c r="BF131" s="37">
        <f t="shared" si="141"/>
        <v>0</v>
      </c>
      <c r="BG131" s="32" t="str">
        <f t="shared" si="142"/>
        <v/>
      </c>
      <c r="BK131" s="20">
        <f t="shared" si="118"/>
        <v>125</v>
      </c>
      <c r="BL131" s="22">
        <f t="shared" ref="BL131:BL194" si="187">PMT($B$13/12,240,150000,0)*-1</f>
        <v>625</v>
      </c>
      <c r="BO131" s="22">
        <f t="shared" si="111"/>
        <v>625</v>
      </c>
      <c r="BP131" s="32" t="str">
        <f t="shared" si="143"/>
        <v>NA</v>
      </c>
      <c r="BQ131" s="33" t="str" cm="1">
        <f t="array" ref="BQ131">IFERROR(_xlfn.XLOOKUP($B$4&amp;$B$11&amp;BP131,$A$69:$A$91&amp;$B$69:$B$91&amp;$C$69:$C$91,$D$69:$D$91),"")</f>
        <v/>
      </c>
      <c r="BR131" s="37" t="str">
        <f t="shared" si="171"/>
        <v/>
      </c>
      <c r="BS131" s="37">
        <f t="shared" si="144"/>
        <v>0</v>
      </c>
      <c r="BT131" s="37">
        <f t="shared" si="145"/>
        <v>0</v>
      </c>
      <c r="BU131" s="32" t="str">
        <f t="shared" si="146"/>
        <v/>
      </c>
      <c r="BV131" s="32"/>
      <c r="BY131" s="6">
        <f t="shared" si="124"/>
        <v>125</v>
      </c>
      <c r="BZ131" s="9">
        <f t="shared" si="147"/>
        <v>500</v>
      </c>
      <c r="CA131" s="6">
        <f t="shared" si="148"/>
        <v>0</v>
      </c>
      <c r="CC131" s="8">
        <f t="shared" si="112"/>
        <v>500</v>
      </c>
      <c r="CD131" s="42" t="str">
        <f t="shared" si="149"/>
        <v>NA</v>
      </c>
      <c r="CE131" s="43" t="str" cm="1">
        <f t="array" ref="CE131">IFERROR(_xlfn.XLOOKUP($B$4&amp;$B$11&amp;CD131,$A$69:$A$91&amp;$B$69:$B$91&amp;$C$69:$C$91,$D$69:$D$91),"")</f>
        <v/>
      </c>
      <c r="CF131" s="42" t="str">
        <f t="shared" si="119"/>
        <v/>
      </c>
      <c r="CG131" s="44" t="str">
        <f t="shared" si="150"/>
        <v/>
      </c>
      <c r="CH131" s="44">
        <f t="shared" si="151"/>
        <v>0</v>
      </c>
      <c r="CI131" s="42" t="str">
        <f t="shared" si="152"/>
        <v/>
      </c>
      <c r="CJ131" s="42"/>
      <c r="CM131" s="6">
        <f t="shared" si="125"/>
        <v>125</v>
      </c>
      <c r="CN131" s="9">
        <f t="shared" si="153"/>
        <v>500</v>
      </c>
      <c r="CQ131" s="8">
        <f t="shared" si="113"/>
        <v>500</v>
      </c>
      <c r="CR131" s="42" t="str">
        <f t="shared" si="154"/>
        <v>NA</v>
      </c>
      <c r="CS131" s="43" t="str" cm="1">
        <f t="array" ref="CS131">IFERROR(_xlfn.XLOOKUP($B$4&amp;$B$11&amp;CR131,$A$69:$A$91&amp;$B$69:$B$91&amp;$C$69:$C$91,$D$69:$D$91),"")</f>
        <v/>
      </c>
      <c r="CT131" s="42" t="str">
        <f t="shared" si="120"/>
        <v/>
      </c>
      <c r="CU131" s="44" t="str">
        <f t="shared" si="155"/>
        <v/>
      </c>
      <c r="CV131" s="44">
        <f t="shared" si="156"/>
        <v>0</v>
      </c>
      <c r="CW131" s="42" t="str">
        <f t="shared" si="157"/>
        <v/>
      </c>
      <c r="DA131" s="6">
        <f t="shared" si="126"/>
        <v>125</v>
      </c>
      <c r="DB131" s="4">
        <f t="shared" ref="DB131:DB194" si="188">PMT($B$13/12,240,150000,0)*-1</f>
        <v>625</v>
      </c>
      <c r="DC131" s="6">
        <f t="shared" si="158"/>
        <v>0</v>
      </c>
      <c r="DE131" s="24">
        <f t="shared" si="114"/>
        <v>625</v>
      </c>
      <c r="DF131" s="42" t="str">
        <f t="shared" si="159"/>
        <v>NA</v>
      </c>
      <c r="DG131" s="43" t="str" cm="1">
        <f t="array" ref="DG131">IFERROR(_xlfn.XLOOKUP($B$4&amp;$B$11&amp;DF131,$A$69:$A$91&amp;$B$69:$B$91&amp;$C$69:$C$91,$D$69:$D$91),"")</f>
        <v/>
      </c>
      <c r="DH131" s="44" t="str">
        <f t="shared" si="172"/>
        <v/>
      </c>
      <c r="DI131" s="44">
        <f t="shared" si="160"/>
        <v>0</v>
      </c>
      <c r="DJ131" s="44">
        <f t="shared" si="161"/>
        <v>0</v>
      </c>
      <c r="DK131" s="42" t="str">
        <f t="shared" si="162"/>
        <v/>
      </c>
      <c r="DL131" s="42"/>
      <c r="DO131" s="6">
        <f t="shared" si="127"/>
        <v>125</v>
      </c>
      <c r="DP131" s="3">
        <f t="shared" ref="DP131:DP194" si="189">PMT($B$13/12,240,150000,0)*-1</f>
        <v>625</v>
      </c>
      <c r="DS131" s="24">
        <f t="shared" si="121"/>
        <v>625</v>
      </c>
      <c r="DT131" s="42" t="str">
        <f t="shared" si="163"/>
        <v>NA</v>
      </c>
      <c r="DU131" s="43" t="str" cm="1">
        <f t="array" ref="DU131">IFERROR(_xlfn.XLOOKUP($B$4&amp;$B$11&amp;DT131,$A$69:$A$91&amp;$B$69:$B$91&amp;$C$69:$C$91,$D$69:$D$91),"")</f>
        <v/>
      </c>
      <c r="DV131" s="44" t="str">
        <f t="shared" si="173"/>
        <v/>
      </c>
      <c r="DW131" s="44">
        <f t="shared" si="164"/>
        <v>0</v>
      </c>
      <c r="DX131" s="44">
        <f t="shared" si="165"/>
        <v>0</v>
      </c>
      <c r="DY131" s="42" t="str">
        <f t="shared" si="166"/>
        <v/>
      </c>
      <c r="DZ131" s="42"/>
      <c r="EC131" s="6">
        <f t="shared" si="128"/>
        <v>125</v>
      </c>
      <c r="ED131" s="47">
        <f t="shared" si="176"/>
        <v>531.91489361702122</v>
      </c>
      <c r="EE131" s="6">
        <f t="shared" si="175"/>
        <v>0</v>
      </c>
      <c r="EG131" s="8">
        <f t="shared" si="115"/>
        <v>531.91489361702122</v>
      </c>
      <c r="EH131" s="45" t="s">
        <v>62</v>
      </c>
      <c r="EI131" s="110">
        <f t="shared" si="177"/>
        <v>0</v>
      </c>
      <c r="EJ131" s="109">
        <f t="shared" si="174"/>
        <v>0</v>
      </c>
      <c r="EK131" s="109">
        <f t="shared" si="167"/>
        <v>0</v>
      </c>
      <c r="EL131" s="44">
        <f t="shared" si="168"/>
        <v>0</v>
      </c>
      <c r="EM131" s="42" t="str">
        <f t="shared" si="169"/>
        <v/>
      </c>
    </row>
    <row r="132" spans="21:143" hidden="1" x14ac:dyDescent="0.25">
      <c r="U132" s="6">
        <f t="shared" si="122"/>
        <v>126</v>
      </c>
      <c r="V132" s="9">
        <f t="shared" si="129"/>
        <v>500</v>
      </c>
      <c r="Y132" s="8">
        <f t="shared" si="109"/>
        <v>500</v>
      </c>
      <c r="Z132" s="30" t="str">
        <f t="shared" si="130"/>
        <v>NA</v>
      </c>
      <c r="AA132" s="28" t="str" cm="1">
        <f t="array" ref="AA132">IFERROR(_xlfn.XLOOKUP($B$4&amp;$B$11&amp;Z132,$A$69:$A$91&amp;$B$69:$B$91&amp;$C$69:$C$91,$D$69:$D$91),"")</f>
        <v/>
      </c>
      <c r="AB132" s="30" t="str">
        <f t="shared" si="116"/>
        <v/>
      </c>
      <c r="AC132" s="29" t="str">
        <f t="shared" si="131"/>
        <v/>
      </c>
      <c r="AD132" s="29">
        <f t="shared" si="132"/>
        <v>0</v>
      </c>
      <c r="AE132" s="30" t="str">
        <f t="shared" si="133"/>
        <v/>
      </c>
      <c r="AI132" s="6">
        <f t="shared" si="123"/>
        <v>126</v>
      </c>
      <c r="AJ132" s="9">
        <f t="shared" si="134"/>
        <v>500</v>
      </c>
      <c r="AM132" s="8">
        <f t="shared" si="110"/>
        <v>500</v>
      </c>
      <c r="AN132" s="32" t="str">
        <f t="shared" si="135"/>
        <v>NA</v>
      </c>
      <c r="AO132" s="33" t="str" cm="1">
        <f t="array" ref="AO132">IFERROR(_xlfn.XLOOKUP($B$4&amp;$B$11&amp;AN132,$A$69:$A$91&amp;$B$69:$B$91&amp;$C$69:$C$91,$D$69:$D$91),"")</f>
        <v/>
      </c>
      <c r="AP132" s="32" t="str">
        <f t="shared" si="117"/>
        <v/>
      </c>
      <c r="AQ132" s="37" t="str">
        <f t="shared" si="136"/>
        <v/>
      </c>
      <c r="AR132" s="37">
        <f t="shared" si="137"/>
        <v>0</v>
      </c>
      <c r="AS132" s="32" t="str">
        <f t="shared" si="138"/>
        <v/>
      </c>
      <c r="AT132" s="32"/>
      <c r="AU132" s="8"/>
      <c r="AV132" s="8"/>
      <c r="AW132" s="20">
        <f t="shared" ref="AW132:AW195" si="190">AW131+1</f>
        <v>126</v>
      </c>
      <c r="AX132" s="22">
        <f t="shared" si="186"/>
        <v>625</v>
      </c>
      <c r="AY132" s="8"/>
      <c r="AZ132" s="8"/>
      <c r="BA132" s="22">
        <f t="shared" ref="BA132:BA195" si="191">AX132+AY132+AZ132</f>
        <v>625</v>
      </c>
      <c r="BB132" s="32" t="str">
        <f t="shared" si="139"/>
        <v>NA</v>
      </c>
      <c r="BC132" s="33" t="str" cm="1">
        <f t="array" ref="BC132">IFERROR(_xlfn.XLOOKUP($B$4&amp;$B$11&amp;BB132,$A$69:$A$91&amp;$B$69:$B$91&amp;$C$69:$C$91,$D$69:$D$91),"")</f>
        <v/>
      </c>
      <c r="BD132" s="37" t="str">
        <f t="shared" si="170"/>
        <v/>
      </c>
      <c r="BE132" s="37">
        <f t="shared" si="140"/>
        <v>0</v>
      </c>
      <c r="BF132" s="37">
        <f t="shared" si="141"/>
        <v>0</v>
      </c>
      <c r="BG132" s="32" t="str">
        <f t="shared" si="142"/>
        <v/>
      </c>
      <c r="BK132" s="20">
        <f t="shared" si="118"/>
        <v>126</v>
      </c>
      <c r="BL132" s="22">
        <f t="shared" si="187"/>
        <v>625</v>
      </c>
      <c r="BO132" s="22">
        <f t="shared" si="111"/>
        <v>625</v>
      </c>
      <c r="BP132" s="32" t="str">
        <f t="shared" si="143"/>
        <v>NA</v>
      </c>
      <c r="BQ132" s="33" t="str" cm="1">
        <f t="array" ref="BQ132">IFERROR(_xlfn.XLOOKUP($B$4&amp;$B$11&amp;BP132,$A$69:$A$91&amp;$B$69:$B$91&amp;$C$69:$C$91,$D$69:$D$91),"")</f>
        <v/>
      </c>
      <c r="BR132" s="37" t="str">
        <f t="shared" si="171"/>
        <v/>
      </c>
      <c r="BS132" s="37">
        <f t="shared" si="144"/>
        <v>0</v>
      </c>
      <c r="BT132" s="37">
        <f t="shared" si="145"/>
        <v>0</v>
      </c>
      <c r="BU132" s="32" t="str">
        <f t="shared" si="146"/>
        <v/>
      </c>
      <c r="BV132" s="32"/>
      <c r="BY132" s="6">
        <f t="shared" si="124"/>
        <v>126</v>
      </c>
      <c r="BZ132" s="9">
        <f t="shared" si="147"/>
        <v>500</v>
      </c>
      <c r="CA132" s="6">
        <f t="shared" si="148"/>
        <v>0</v>
      </c>
      <c r="CC132" s="8">
        <f t="shared" si="112"/>
        <v>500</v>
      </c>
      <c r="CD132" s="42" t="str">
        <f t="shared" si="149"/>
        <v>NA</v>
      </c>
      <c r="CE132" s="43" t="str" cm="1">
        <f t="array" ref="CE132">IFERROR(_xlfn.XLOOKUP($B$4&amp;$B$11&amp;CD132,$A$69:$A$91&amp;$B$69:$B$91&amp;$C$69:$C$91,$D$69:$D$91),"")</f>
        <v/>
      </c>
      <c r="CF132" s="42" t="str">
        <f t="shared" si="119"/>
        <v/>
      </c>
      <c r="CG132" s="44" t="str">
        <f t="shared" si="150"/>
        <v/>
      </c>
      <c r="CH132" s="44">
        <f t="shared" si="151"/>
        <v>0</v>
      </c>
      <c r="CI132" s="42" t="str">
        <f t="shared" si="152"/>
        <v/>
      </c>
      <c r="CJ132" s="42"/>
      <c r="CM132" s="6">
        <f t="shared" si="125"/>
        <v>126</v>
      </c>
      <c r="CN132" s="9">
        <f t="shared" si="153"/>
        <v>500</v>
      </c>
      <c r="CQ132" s="8">
        <f t="shared" si="113"/>
        <v>500</v>
      </c>
      <c r="CR132" s="42" t="str">
        <f t="shared" si="154"/>
        <v>NA</v>
      </c>
      <c r="CS132" s="43" t="str" cm="1">
        <f t="array" ref="CS132">IFERROR(_xlfn.XLOOKUP($B$4&amp;$B$11&amp;CR132,$A$69:$A$91&amp;$B$69:$B$91&amp;$C$69:$C$91,$D$69:$D$91),"")</f>
        <v/>
      </c>
      <c r="CT132" s="42" t="str">
        <f t="shared" si="120"/>
        <v/>
      </c>
      <c r="CU132" s="44" t="str">
        <f t="shared" si="155"/>
        <v/>
      </c>
      <c r="CV132" s="44">
        <f t="shared" si="156"/>
        <v>0</v>
      </c>
      <c r="CW132" s="42" t="str">
        <f t="shared" si="157"/>
        <v/>
      </c>
      <c r="DA132" s="6">
        <f t="shared" si="126"/>
        <v>126</v>
      </c>
      <c r="DB132" s="4">
        <f t="shared" si="188"/>
        <v>625</v>
      </c>
      <c r="DC132" s="6">
        <f t="shared" si="158"/>
        <v>0</v>
      </c>
      <c r="DE132" s="24">
        <f t="shared" si="114"/>
        <v>625</v>
      </c>
      <c r="DF132" s="42" t="str">
        <f t="shared" si="159"/>
        <v>NA</v>
      </c>
      <c r="DG132" s="43" t="str" cm="1">
        <f t="array" ref="DG132">IFERROR(_xlfn.XLOOKUP($B$4&amp;$B$11&amp;DF132,$A$69:$A$91&amp;$B$69:$B$91&amp;$C$69:$C$91,$D$69:$D$91),"")</f>
        <v/>
      </c>
      <c r="DH132" s="44" t="str">
        <f t="shared" si="172"/>
        <v/>
      </c>
      <c r="DI132" s="44">
        <f t="shared" si="160"/>
        <v>0</v>
      </c>
      <c r="DJ132" s="44">
        <f t="shared" si="161"/>
        <v>0</v>
      </c>
      <c r="DK132" s="42" t="str">
        <f t="shared" si="162"/>
        <v/>
      </c>
      <c r="DL132" s="42"/>
      <c r="DO132" s="6">
        <f t="shared" si="127"/>
        <v>126</v>
      </c>
      <c r="DP132" s="3">
        <f t="shared" si="189"/>
        <v>625</v>
      </c>
      <c r="DS132" s="24">
        <f t="shared" si="121"/>
        <v>625</v>
      </c>
      <c r="DT132" s="42" t="str">
        <f t="shared" si="163"/>
        <v>NA</v>
      </c>
      <c r="DU132" s="43" t="str" cm="1">
        <f t="array" ref="DU132">IFERROR(_xlfn.XLOOKUP($B$4&amp;$B$11&amp;DT132,$A$69:$A$91&amp;$B$69:$B$91&amp;$C$69:$C$91,$D$69:$D$91),"")</f>
        <v/>
      </c>
      <c r="DV132" s="44" t="str">
        <f t="shared" si="173"/>
        <v/>
      </c>
      <c r="DW132" s="44">
        <f t="shared" si="164"/>
        <v>0</v>
      </c>
      <c r="DX132" s="44">
        <f t="shared" si="165"/>
        <v>0</v>
      </c>
      <c r="DY132" s="42" t="str">
        <f t="shared" si="166"/>
        <v/>
      </c>
      <c r="DZ132" s="42"/>
      <c r="EC132" s="6">
        <f t="shared" si="128"/>
        <v>126</v>
      </c>
      <c r="ED132" s="47">
        <f t="shared" si="176"/>
        <v>531.91489361702122</v>
      </c>
      <c r="EE132" s="6">
        <f t="shared" si="175"/>
        <v>0</v>
      </c>
      <c r="EG132" s="8">
        <f t="shared" si="115"/>
        <v>531.91489361702122</v>
      </c>
      <c r="EH132" s="45" t="s">
        <v>62</v>
      </c>
      <c r="EI132" s="110">
        <f t="shared" si="177"/>
        <v>0</v>
      </c>
      <c r="EJ132" s="109">
        <f t="shared" si="174"/>
        <v>0</v>
      </c>
      <c r="EK132" s="109">
        <f t="shared" si="167"/>
        <v>0</v>
      </c>
      <c r="EL132" s="44">
        <f t="shared" si="168"/>
        <v>0</v>
      </c>
      <c r="EM132" s="42" t="str">
        <f t="shared" si="169"/>
        <v/>
      </c>
    </row>
    <row r="133" spans="21:143" hidden="1" x14ac:dyDescent="0.25">
      <c r="U133" s="6">
        <f t="shared" si="122"/>
        <v>127</v>
      </c>
      <c r="V133" s="9">
        <f t="shared" si="129"/>
        <v>500</v>
      </c>
      <c r="Y133" s="8">
        <f t="shared" si="109"/>
        <v>500</v>
      </c>
      <c r="Z133" s="30" t="str">
        <f t="shared" si="130"/>
        <v>NA</v>
      </c>
      <c r="AA133" s="28" t="str" cm="1">
        <f t="array" ref="AA133">IFERROR(_xlfn.XLOOKUP($B$4&amp;$B$11&amp;Z133,$A$69:$A$91&amp;$B$69:$B$91&amp;$C$69:$C$91,$D$69:$D$91),"")</f>
        <v/>
      </c>
      <c r="AB133" s="30" t="str">
        <f t="shared" si="116"/>
        <v/>
      </c>
      <c r="AC133" s="29" t="str">
        <f t="shared" si="131"/>
        <v/>
      </c>
      <c r="AD133" s="29">
        <f t="shared" si="132"/>
        <v>0</v>
      </c>
      <c r="AE133" s="30" t="str">
        <f t="shared" si="133"/>
        <v/>
      </c>
      <c r="AI133" s="6">
        <f t="shared" si="123"/>
        <v>127</v>
      </c>
      <c r="AJ133" s="9">
        <f t="shared" si="134"/>
        <v>500</v>
      </c>
      <c r="AM133" s="8">
        <f t="shared" si="110"/>
        <v>500</v>
      </c>
      <c r="AN133" s="32" t="str">
        <f t="shared" si="135"/>
        <v>NA</v>
      </c>
      <c r="AO133" s="33" t="str" cm="1">
        <f t="array" ref="AO133">IFERROR(_xlfn.XLOOKUP($B$4&amp;$B$11&amp;AN133,$A$69:$A$91&amp;$B$69:$B$91&amp;$C$69:$C$91,$D$69:$D$91),"")</f>
        <v/>
      </c>
      <c r="AP133" s="32" t="str">
        <f t="shared" si="117"/>
        <v/>
      </c>
      <c r="AQ133" s="37" t="str">
        <f t="shared" si="136"/>
        <v/>
      </c>
      <c r="AR133" s="37">
        <f t="shared" si="137"/>
        <v>0</v>
      </c>
      <c r="AS133" s="32" t="str">
        <f t="shared" si="138"/>
        <v/>
      </c>
      <c r="AT133" s="32"/>
      <c r="AU133" s="8"/>
      <c r="AV133" s="8"/>
      <c r="AW133" s="20">
        <f t="shared" si="190"/>
        <v>127</v>
      </c>
      <c r="AX133" s="22">
        <f t="shared" si="186"/>
        <v>625</v>
      </c>
      <c r="AY133" s="8"/>
      <c r="AZ133" s="8"/>
      <c r="BA133" s="22">
        <f t="shared" si="191"/>
        <v>625</v>
      </c>
      <c r="BB133" s="32" t="str">
        <f t="shared" si="139"/>
        <v>NA</v>
      </c>
      <c r="BC133" s="33" t="str" cm="1">
        <f t="array" ref="BC133">IFERROR(_xlfn.XLOOKUP($B$4&amp;$B$11&amp;BB133,$A$69:$A$91&amp;$B$69:$B$91&amp;$C$69:$C$91,$D$69:$D$91),"")</f>
        <v/>
      </c>
      <c r="BD133" s="37" t="str">
        <f t="shared" si="170"/>
        <v/>
      </c>
      <c r="BE133" s="37">
        <f t="shared" si="140"/>
        <v>0</v>
      </c>
      <c r="BF133" s="37">
        <f t="shared" si="141"/>
        <v>0</v>
      </c>
      <c r="BG133" s="32" t="str">
        <f t="shared" si="142"/>
        <v/>
      </c>
      <c r="BK133" s="20">
        <f t="shared" si="118"/>
        <v>127</v>
      </c>
      <c r="BL133" s="22">
        <f t="shared" si="187"/>
        <v>625</v>
      </c>
      <c r="BO133" s="22">
        <f t="shared" si="111"/>
        <v>625</v>
      </c>
      <c r="BP133" s="32" t="str">
        <f t="shared" si="143"/>
        <v>NA</v>
      </c>
      <c r="BQ133" s="33" t="str" cm="1">
        <f t="array" ref="BQ133">IFERROR(_xlfn.XLOOKUP($B$4&amp;$B$11&amp;BP133,$A$69:$A$91&amp;$B$69:$B$91&amp;$C$69:$C$91,$D$69:$D$91),"")</f>
        <v/>
      </c>
      <c r="BR133" s="37" t="str">
        <f t="shared" si="171"/>
        <v/>
      </c>
      <c r="BS133" s="37">
        <f t="shared" si="144"/>
        <v>0</v>
      </c>
      <c r="BT133" s="37">
        <f t="shared" si="145"/>
        <v>0</v>
      </c>
      <c r="BU133" s="32" t="str">
        <f t="shared" si="146"/>
        <v/>
      </c>
      <c r="BV133" s="32"/>
      <c r="BY133" s="6">
        <f t="shared" si="124"/>
        <v>127</v>
      </c>
      <c r="BZ133" s="9">
        <f t="shared" si="147"/>
        <v>500</v>
      </c>
      <c r="CA133" s="6">
        <f t="shared" si="148"/>
        <v>0</v>
      </c>
      <c r="CC133" s="8">
        <f t="shared" si="112"/>
        <v>500</v>
      </c>
      <c r="CD133" s="42" t="str">
        <f t="shared" si="149"/>
        <v>NA</v>
      </c>
      <c r="CE133" s="43" t="str" cm="1">
        <f t="array" ref="CE133">IFERROR(_xlfn.XLOOKUP($B$4&amp;$B$11&amp;CD133,$A$69:$A$91&amp;$B$69:$B$91&amp;$C$69:$C$91,$D$69:$D$91),"")</f>
        <v/>
      </c>
      <c r="CF133" s="42" t="str">
        <f t="shared" si="119"/>
        <v/>
      </c>
      <c r="CG133" s="44" t="str">
        <f t="shared" si="150"/>
        <v/>
      </c>
      <c r="CH133" s="44">
        <f t="shared" si="151"/>
        <v>0</v>
      </c>
      <c r="CI133" s="42" t="str">
        <f t="shared" si="152"/>
        <v/>
      </c>
      <c r="CJ133" s="42"/>
      <c r="CM133" s="6">
        <f t="shared" si="125"/>
        <v>127</v>
      </c>
      <c r="CN133" s="9">
        <f t="shared" si="153"/>
        <v>500</v>
      </c>
      <c r="CQ133" s="8">
        <f t="shared" si="113"/>
        <v>500</v>
      </c>
      <c r="CR133" s="42" t="str">
        <f t="shared" si="154"/>
        <v>NA</v>
      </c>
      <c r="CS133" s="43" t="str" cm="1">
        <f t="array" ref="CS133">IFERROR(_xlfn.XLOOKUP($B$4&amp;$B$11&amp;CR133,$A$69:$A$91&amp;$B$69:$B$91&amp;$C$69:$C$91,$D$69:$D$91),"")</f>
        <v/>
      </c>
      <c r="CT133" s="42" t="str">
        <f t="shared" si="120"/>
        <v/>
      </c>
      <c r="CU133" s="44" t="str">
        <f t="shared" si="155"/>
        <v/>
      </c>
      <c r="CV133" s="44">
        <f t="shared" si="156"/>
        <v>0</v>
      </c>
      <c r="CW133" s="42" t="str">
        <f t="shared" si="157"/>
        <v/>
      </c>
      <c r="DA133" s="6">
        <f t="shared" si="126"/>
        <v>127</v>
      </c>
      <c r="DB133" s="4">
        <f t="shared" si="188"/>
        <v>625</v>
      </c>
      <c r="DC133" s="6">
        <f t="shared" si="158"/>
        <v>0</v>
      </c>
      <c r="DE133" s="24">
        <f t="shared" si="114"/>
        <v>625</v>
      </c>
      <c r="DF133" s="42" t="str">
        <f t="shared" si="159"/>
        <v>NA</v>
      </c>
      <c r="DG133" s="43" t="str" cm="1">
        <f t="array" ref="DG133">IFERROR(_xlfn.XLOOKUP($B$4&amp;$B$11&amp;DF133,$A$69:$A$91&amp;$B$69:$B$91&amp;$C$69:$C$91,$D$69:$D$91),"")</f>
        <v/>
      </c>
      <c r="DH133" s="44" t="str">
        <f t="shared" si="172"/>
        <v/>
      </c>
      <c r="DI133" s="44">
        <f t="shared" si="160"/>
        <v>0</v>
      </c>
      <c r="DJ133" s="44">
        <f t="shared" si="161"/>
        <v>0</v>
      </c>
      <c r="DK133" s="42" t="str">
        <f t="shared" si="162"/>
        <v/>
      </c>
      <c r="DL133" s="42"/>
      <c r="DO133" s="6">
        <f t="shared" si="127"/>
        <v>127</v>
      </c>
      <c r="DP133" s="3">
        <f t="shared" si="189"/>
        <v>625</v>
      </c>
      <c r="DS133" s="24">
        <f t="shared" si="121"/>
        <v>625</v>
      </c>
      <c r="DT133" s="42" t="str">
        <f t="shared" si="163"/>
        <v>NA</v>
      </c>
      <c r="DU133" s="43" t="str" cm="1">
        <f t="array" ref="DU133">IFERROR(_xlfn.XLOOKUP($B$4&amp;$B$11&amp;DT133,$A$69:$A$91&amp;$B$69:$B$91&amp;$C$69:$C$91,$D$69:$D$91),"")</f>
        <v/>
      </c>
      <c r="DV133" s="44" t="str">
        <f t="shared" si="173"/>
        <v/>
      </c>
      <c r="DW133" s="44">
        <f t="shared" si="164"/>
        <v>0</v>
      </c>
      <c r="DX133" s="44">
        <f t="shared" si="165"/>
        <v>0</v>
      </c>
      <c r="DY133" s="42" t="str">
        <f t="shared" si="166"/>
        <v/>
      </c>
      <c r="DZ133" s="42"/>
      <c r="EC133" s="6">
        <f t="shared" si="128"/>
        <v>127</v>
      </c>
      <c r="ED133" s="47">
        <f t="shared" si="176"/>
        <v>531.91489361702122</v>
      </c>
      <c r="EE133" s="6">
        <f t="shared" si="175"/>
        <v>0</v>
      </c>
      <c r="EG133" s="8">
        <f t="shared" si="115"/>
        <v>531.91489361702122</v>
      </c>
      <c r="EH133" s="45" t="s">
        <v>62</v>
      </c>
      <c r="EI133" s="110">
        <f t="shared" si="177"/>
        <v>0</v>
      </c>
      <c r="EJ133" s="109">
        <f t="shared" si="174"/>
        <v>0</v>
      </c>
      <c r="EK133" s="109">
        <f t="shared" si="167"/>
        <v>0</v>
      </c>
      <c r="EL133" s="44">
        <f t="shared" si="168"/>
        <v>0</v>
      </c>
      <c r="EM133" s="42" t="str">
        <f t="shared" si="169"/>
        <v/>
      </c>
    </row>
    <row r="134" spans="21:143" hidden="1" x14ac:dyDescent="0.25">
      <c r="U134" s="6">
        <f t="shared" si="122"/>
        <v>128</v>
      </c>
      <c r="V134" s="9">
        <f t="shared" si="129"/>
        <v>500</v>
      </c>
      <c r="Y134" s="8">
        <f t="shared" si="109"/>
        <v>500</v>
      </c>
      <c r="Z134" s="30" t="str">
        <f t="shared" si="130"/>
        <v>NA</v>
      </c>
      <c r="AA134" s="28" t="str" cm="1">
        <f t="array" ref="AA134">IFERROR(_xlfn.XLOOKUP($B$4&amp;$B$11&amp;Z134,$A$69:$A$91&amp;$B$69:$B$91&amp;$C$69:$C$91,$D$69:$D$91),"")</f>
        <v/>
      </c>
      <c r="AB134" s="30" t="str">
        <f t="shared" si="116"/>
        <v/>
      </c>
      <c r="AC134" s="29" t="str">
        <f t="shared" si="131"/>
        <v/>
      </c>
      <c r="AD134" s="29">
        <f t="shared" si="132"/>
        <v>0</v>
      </c>
      <c r="AE134" s="30" t="str">
        <f t="shared" si="133"/>
        <v/>
      </c>
      <c r="AI134" s="6">
        <f t="shared" si="123"/>
        <v>128</v>
      </c>
      <c r="AJ134" s="9">
        <f t="shared" si="134"/>
        <v>500</v>
      </c>
      <c r="AM134" s="8">
        <f t="shared" si="110"/>
        <v>500</v>
      </c>
      <c r="AN134" s="32" t="str">
        <f t="shared" si="135"/>
        <v>NA</v>
      </c>
      <c r="AO134" s="33" t="str" cm="1">
        <f t="array" ref="AO134">IFERROR(_xlfn.XLOOKUP($B$4&amp;$B$11&amp;AN134,$A$69:$A$91&amp;$B$69:$B$91&amp;$C$69:$C$91,$D$69:$D$91),"")</f>
        <v/>
      </c>
      <c r="AP134" s="32" t="str">
        <f t="shared" si="117"/>
        <v/>
      </c>
      <c r="AQ134" s="37" t="str">
        <f t="shared" si="136"/>
        <v/>
      </c>
      <c r="AR134" s="37">
        <f t="shared" si="137"/>
        <v>0</v>
      </c>
      <c r="AS134" s="32" t="str">
        <f t="shared" si="138"/>
        <v/>
      </c>
      <c r="AT134" s="32"/>
      <c r="AU134" s="8"/>
      <c r="AV134" s="8"/>
      <c r="AW134" s="20">
        <f t="shared" si="190"/>
        <v>128</v>
      </c>
      <c r="AX134" s="22">
        <f t="shared" si="186"/>
        <v>625</v>
      </c>
      <c r="AY134" s="8"/>
      <c r="AZ134" s="8"/>
      <c r="BA134" s="22">
        <f t="shared" si="191"/>
        <v>625</v>
      </c>
      <c r="BB134" s="32" t="str">
        <f t="shared" si="139"/>
        <v>NA</v>
      </c>
      <c r="BC134" s="33" t="str" cm="1">
        <f t="array" ref="BC134">IFERROR(_xlfn.XLOOKUP($B$4&amp;$B$11&amp;BB134,$A$69:$A$91&amp;$B$69:$B$91&amp;$C$69:$C$91,$D$69:$D$91),"")</f>
        <v/>
      </c>
      <c r="BD134" s="37" t="str">
        <f t="shared" si="170"/>
        <v/>
      </c>
      <c r="BE134" s="37">
        <f t="shared" si="140"/>
        <v>0</v>
      </c>
      <c r="BF134" s="37">
        <f t="shared" si="141"/>
        <v>0</v>
      </c>
      <c r="BG134" s="32" t="str">
        <f t="shared" si="142"/>
        <v/>
      </c>
      <c r="BK134" s="20">
        <f t="shared" si="118"/>
        <v>128</v>
      </c>
      <c r="BL134" s="22">
        <f t="shared" si="187"/>
        <v>625</v>
      </c>
      <c r="BO134" s="22">
        <f t="shared" si="111"/>
        <v>625</v>
      </c>
      <c r="BP134" s="32" t="str">
        <f t="shared" si="143"/>
        <v>NA</v>
      </c>
      <c r="BQ134" s="33" t="str" cm="1">
        <f t="array" ref="BQ134">IFERROR(_xlfn.XLOOKUP($B$4&amp;$B$11&amp;BP134,$A$69:$A$91&amp;$B$69:$B$91&amp;$C$69:$C$91,$D$69:$D$91),"")</f>
        <v/>
      </c>
      <c r="BR134" s="37" t="str">
        <f t="shared" si="171"/>
        <v/>
      </c>
      <c r="BS134" s="37">
        <f t="shared" si="144"/>
        <v>0</v>
      </c>
      <c r="BT134" s="37">
        <f t="shared" si="145"/>
        <v>0</v>
      </c>
      <c r="BU134" s="32" t="str">
        <f t="shared" si="146"/>
        <v/>
      </c>
      <c r="BV134" s="32"/>
      <c r="BY134" s="6">
        <f t="shared" si="124"/>
        <v>128</v>
      </c>
      <c r="BZ134" s="9">
        <f t="shared" si="147"/>
        <v>500</v>
      </c>
      <c r="CA134" s="6">
        <f t="shared" si="148"/>
        <v>0</v>
      </c>
      <c r="CC134" s="8">
        <f t="shared" si="112"/>
        <v>500</v>
      </c>
      <c r="CD134" s="42" t="str">
        <f t="shared" si="149"/>
        <v>NA</v>
      </c>
      <c r="CE134" s="43" t="str" cm="1">
        <f t="array" ref="CE134">IFERROR(_xlfn.XLOOKUP($B$4&amp;$B$11&amp;CD134,$A$69:$A$91&amp;$B$69:$B$91&amp;$C$69:$C$91,$D$69:$D$91),"")</f>
        <v/>
      </c>
      <c r="CF134" s="42" t="str">
        <f t="shared" si="119"/>
        <v/>
      </c>
      <c r="CG134" s="44" t="str">
        <f t="shared" si="150"/>
        <v/>
      </c>
      <c r="CH134" s="44">
        <f t="shared" si="151"/>
        <v>0</v>
      </c>
      <c r="CI134" s="42" t="str">
        <f t="shared" si="152"/>
        <v/>
      </c>
      <c r="CJ134" s="42"/>
      <c r="CM134" s="6">
        <f t="shared" si="125"/>
        <v>128</v>
      </c>
      <c r="CN134" s="9">
        <f t="shared" si="153"/>
        <v>500</v>
      </c>
      <c r="CQ134" s="8">
        <f t="shared" si="113"/>
        <v>500</v>
      </c>
      <c r="CR134" s="42" t="str">
        <f t="shared" si="154"/>
        <v>NA</v>
      </c>
      <c r="CS134" s="43" t="str" cm="1">
        <f t="array" ref="CS134">IFERROR(_xlfn.XLOOKUP($B$4&amp;$B$11&amp;CR134,$A$69:$A$91&amp;$B$69:$B$91&amp;$C$69:$C$91,$D$69:$D$91),"")</f>
        <v/>
      </c>
      <c r="CT134" s="42" t="str">
        <f t="shared" si="120"/>
        <v/>
      </c>
      <c r="CU134" s="44" t="str">
        <f t="shared" si="155"/>
        <v/>
      </c>
      <c r="CV134" s="44">
        <f t="shared" si="156"/>
        <v>0</v>
      </c>
      <c r="CW134" s="42" t="str">
        <f t="shared" si="157"/>
        <v/>
      </c>
      <c r="DA134" s="6">
        <f t="shared" si="126"/>
        <v>128</v>
      </c>
      <c r="DB134" s="4">
        <f t="shared" si="188"/>
        <v>625</v>
      </c>
      <c r="DC134" s="6">
        <f t="shared" si="158"/>
        <v>0</v>
      </c>
      <c r="DE134" s="24">
        <f t="shared" si="114"/>
        <v>625</v>
      </c>
      <c r="DF134" s="42" t="str">
        <f t="shared" si="159"/>
        <v>NA</v>
      </c>
      <c r="DG134" s="43" t="str" cm="1">
        <f t="array" ref="DG134">IFERROR(_xlfn.XLOOKUP($B$4&amp;$B$11&amp;DF134,$A$69:$A$91&amp;$B$69:$B$91&amp;$C$69:$C$91,$D$69:$D$91),"")</f>
        <v/>
      </c>
      <c r="DH134" s="44" t="str">
        <f t="shared" si="172"/>
        <v/>
      </c>
      <c r="DI134" s="44">
        <f t="shared" si="160"/>
        <v>0</v>
      </c>
      <c r="DJ134" s="44">
        <f t="shared" si="161"/>
        <v>0</v>
      </c>
      <c r="DK134" s="42" t="str">
        <f t="shared" si="162"/>
        <v/>
      </c>
      <c r="DL134" s="42"/>
      <c r="DO134" s="6">
        <f t="shared" si="127"/>
        <v>128</v>
      </c>
      <c r="DP134" s="3">
        <f t="shared" si="189"/>
        <v>625</v>
      </c>
      <c r="DS134" s="24">
        <f t="shared" si="121"/>
        <v>625</v>
      </c>
      <c r="DT134" s="42" t="str">
        <f t="shared" si="163"/>
        <v>NA</v>
      </c>
      <c r="DU134" s="43" t="str" cm="1">
        <f t="array" ref="DU134">IFERROR(_xlfn.XLOOKUP($B$4&amp;$B$11&amp;DT134,$A$69:$A$91&amp;$B$69:$B$91&amp;$C$69:$C$91,$D$69:$D$91),"")</f>
        <v/>
      </c>
      <c r="DV134" s="44" t="str">
        <f t="shared" si="173"/>
        <v/>
      </c>
      <c r="DW134" s="44">
        <f t="shared" si="164"/>
        <v>0</v>
      </c>
      <c r="DX134" s="44">
        <f t="shared" si="165"/>
        <v>0</v>
      </c>
      <c r="DY134" s="42" t="str">
        <f t="shared" si="166"/>
        <v/>
      </c>
      <c r="DZ134" s="42"/>
      <c r="EC134" s="6">
        <f t="shared" si="128"/>
        <v>128</v>
      </c>
      <c r="ED134" s="47">
        <f t="shared" si="176"/>
        <v>531.91489361702122</v>
      </c>
      <c r="EE134" s="6">
        <f t="shared" si="175"/>
        <v>0</v>
      </c>
      <c r="EG134" s="8">
        <f t="shared" si="115"/>
        <v>531.91489361702122</v>
      </c>
      <c r="EH134" s="45" t="s">
        <v>62</v>
      </c>
      <c r="EI134" s="110">
        <f t="shared" si="177"/>
        <v>0</v>
      </c>
      <c r="EJ134" s="109">
        <f t="shared" si="174"/>
        <v>0</v>
      </c>
      <c r="EK134" s="109">
        <f t="shared" si="167"/>
        <v>0</v>
      </c>
      <c r="EL134" s="44">
        <f t="shared" si="168"/>
        <v>0</v>
      </c>
      <c r="EM134" s="42" t="str">
        <f t="shared" si="169"/>
        <v/>
      </c>
    </row>
    <row r="135" spans="21:143" hidden="1" x14ac:dyDescent="0.25">
      <c r="U135" s="6">
        <f t="shared" si="122"/>
        <v>129</v>
      </c>
      <c r="V135" s="9">
        <f t="shared" si="129"/>
        <v>500</v>
      </c>
      <c r="Y135" s="8">
        <f t="shared" ref="Y135:Y198" si="192">V135+W135+X135</f>
        <v>500</v>
      </c>
      <c r="Z135" s="30" t="str">
        <f t="shared" si="130"/>
        <v>NA</v>
      </c>
      <c r="AA135" s="28" t="str" cm="1">
        <f t="array" ref="AA135">IFERROR(_xlfn.XLOOKUP($B$4&amp;$B$11&amp;Z135,$A$69:$A$91&amp;$B$69:$B$91&amp;$C$69:$C$91,$D$69:$D$91),"")</f>
        <v/>
      </c>
      <c r="AB135" s="30" t="str">
        <f t="shared" si="116"/>
        <v/>
      </c>
      <c r="AC135" s="29" t="str">
        <f t="shared" si="131"/>
        <v/>
      </c>
      <c r="AD135" s="29">
        <f t="shared" si="132"/>
        <v>0</v>
      </c>
      <c r="AE135" s="30" t="str">
        <f t="shared" si="133"/>
        <v/>
      </c>
      <c r="AI135" s="6">
        <f t="shared" si="123"/>
        <v>129</v>
      </c>
      <c r="AJ135" s="9">
        <f t="shared" si="134"/>
        <v>500</v>
      </c>
      <c r="AM135" s="8">
        <f t="shared" ref="AM135:AM198" si="193">AJ135+AK135+AL135</f>
        <v>500</v>
      </c>
      <c r="AN135" s="32" t="str">
        <f t="shared" si="135"/>
        <v>NA</v>
      </c>
      <c r="AO135" s="33" t="str" cm="1">
        <f t="array" ref="AO135">IFERROR(_xlfn.XLOOKUP($B$4&amp;$B$11&amp;AN135,$A$69:$A$91&amp;$B$69:$B$91&amp;$C$69:$C$91,$D$69:$D$91),"")</f>
        <v/>
      </c>
      <c r="AP135" s="32" t="str">
        <f t="shared" si="117"/>
        <v/>
      </c>
      <c r="AQ135" s="37" t="str">
        <f t="shared" si="136"/>
        <v/>
      </c>
      <c r="AR135" s="37">
        <f t="shared" si="137"/>
        <v>0</v>
      </c>
      <c r="AS135" s="32" t="str">
        <f t="shared" si="138"/>
        <v/>
      </c>
      <c r="AT135" s="32"/>
      <c r="AU135" s="8"/>
      <c r="AV135" s="8"/>
      <c r="AW135" s="20">
        <f t="shared" si="190"/>
        <v>129</v>
      </c>
      <c r="AX135" s="22">
        <f t="shared" si="186"/>
        <v>625</v>
      </c>
      <c r="AY135" s="8"/>
      <c r="AZ135" s="8"/>
      <c r="BA135" s="22">
        <f t="shared" si="191"/>
        <v>625</v>
      </c>
      <c r="BB135" s="32" t="str">
        <f t="shared" si="139"/>
        <v>NA</v>
      </c>
      <c r="BC135" s="33" t="str" cm="1">
        <f t="array" ref="BC135">IFERROR(_xlfn.XLOOKUP($B$4&amp;$B$11&amp;BB135,$A$69:$A$91&amp;$B$69:$B$91&amp;$C$69:$C$91,$D$69:$D$91),"")</f>
        <v/>
      </c>
      <c r="BD135" s="37" t="str">
        <f t="shared" si="170"/>
        <v/>
      </c>
      <c r="BE135" s="37">
        <f t="shared" si="140"/>
        <v>0</v>
      </c>
      <c r="BF135" s="37">
        <f t="shared" si="141"/>
        <v>0</v>
      </c>
      <c r="BG135" s="32" t="str">
        <f t="shared" si="142"/>
        <v/>
      </c>
      <c r="BK135" s="20">
        <f t="shared" si="118"/>
        <v>129</v>
      </c>
      <c r="BL135" s="22">
        <f t="shared" si="187"/>
        <v>625</v>
      </c>
      <c r="BO135" s="22">
        <f t="shared" ref="BO135:BO198" si="194">BL135+BM135+BN135</f>
        <v>625</v>
      </c>
      <c r="BP135" s="32" t="str">
        <f t="shared" si="143"/>
        <v>NA</v>
      </c>
      <c r="BQ135" s="33" t="str" cm="1">
        <f t="array" ref="BQ135">IFERROR(_xlfn.XLOOKUP($B$4&amp;$B$11&amp;BP135,$A$69:$A$91&amp;$B$69:$B$91&amp;$C$69:$C$91,$D$69:$D$91),"")</f>
        <v/>
      </c>
      <c r="BR135" s="37" t="str">
        <f t="shared" si="171"/>
        <v/>
      </c>
      <c r="BS135" s="37">
        <f t="shared" si="144"/>
        <v>0</v>
      </c>
      <c r="BT135" s="37">
        <f t="shared" si="145"/>
        <v>0</v>
      </c>
      <c r="BU135" s="32" t="str">
        <f t="shared" si="146"/>
        <v/>
      </c>
      <c r="BV135" s="32"/>
      <c r="BY135" s="6">
        <f t="shared" si="124"/>
        <v>129</v>
      </c>
      <c r="BZ135" s="9">
        <f t="shared" si="147"/>
        <v>500</v>
      </c>
      <c r="CA135" s="6">
        <f t="shared" si="148"/>
        <v>0</v>
      </c>
      <c r="CC135" s="8">
        <f t="shared" ref="CC135:CC198" si="195">BZ135+CA135+CB135</f>
        <v>500</v>
      </c>
      <c r="CD135" s="42" t="str">
        <f t="shared" si="149"/>
        <v>NA</v>
      </c>
      <c r="CE135" s="43" t="str" cm="1">
        <f t="array" ref="CE135">IFERROR(_xlfn.XLOOKUP($B$4&amp;$B$11&amp;CD135,$A$69:$A$91&amp;$B$69:$B$91&amp;$C$69:$C$91,$D$69:$D$91),"")</f>
        <v/>
      </c>
      <c r="CF135" s="42" t="str">
        <f t="shared" si="119"/>
        <v/>
      </c>
      <c r="CG135" s="44" t="str">
        <f t="shared" si="150"/>
        <v/>
      </c>
      <c r="CH135" s="44">
        <f t="shared" si="151"/>
        <v>0</v>
      </c>
      <c r="CI135" s="42" t="str">
        <f t="shared" si="152"/>
        <v/>
      </c>
      <c r="CJ135" s="42"/>
      <c r="CM135" s="6">
        <f t="shared" si="125"/>
        <v>129</v>
      </c>
      <c r="CN135" s="9">
        <f t="shared" si="153"/>
        <v>500</v>
      </c>
      <c r="CQ135" s="8">
        <f t="shared" ref="CQ135:CQ198" si="196">CN135+CO135+CP135</f>
        <v>500</v>
      </c>
      <c r="CR135" s="42" t="str">
        <f t="shared" si="154"/>
        <v>NA</v>
      </c>
      <c r="CS135" s="43" t="str" cm="1">
        <f t="array" ref="CS135">IFERROR(_xlfn.XLOOKUP($B$4&amp;$B$11&amp;CR135,$A$69:$A$91&amp;$B$69:$B$91&amp;$C$69:$C$91,$D$69:$D$91),"")</f>
        <v/>
      </c>
      <c r="CT135" s="42" t="str">
        <f t="shared" si="120"/>
        <v/>
      </c>
      <c r="CU135" s="44" t="str">
        <f t="shared" si="155"/>
        <v/>
      </c>
      <c r="CV135" s="44">
        <f t="shared" si="156"/>
        <v>0</v>
      </c>
      <c r="CW135" s="42" t="str">
        <f t="shared" si="157"/>
        <v/>
      </c>
      <c r="DA135" s="6">
        <f t="shared" si="126"/>
        <v>129</v>
      </c>
      <c r="DB135" s="4">
        <f t="shared" si="188"/>
        <v>625</v>
      </c>
      <c r="DC135" s="6">
        <f t="shared" si="158"/>
        <v>0</v>
      </c>
      <c r="DE135" s="24">
        <f t="shared" ref="DE135:DE198" si="197">DB135+DC135+DD135</f>
        <v>625</v>
      </c>
      <c r="DF135" s="42" t="str">
        <f t="shared" si="159"/>
        <v>NA</v>
      </c>
      <c r="DG135" s="43" t="str" cm="1">
        <f t="array" ref="DG135">IFERROR(_xlfn.XLOOKUP($B$4&amp;$B$11&amp;DF135,$A$69:$A$91&amp;$B$69:$B$91&amp;$C$69:$C$91,$D$69:$D$91),"")</f>
        <v/>
      </c>
      <c r="DH135" s="44" t="str">
        <f t="shared" si="172"/>
        <v/>
      </c>
      <c r="DI135" s="44">
        <f t="shared" si="160"/>
        <v>0</v>
      </c>
      <c r="DJ135" s="44">
        <f t="shared" si="161"/>
        <v>0</v>
      </c>
      <c r="DK135" s="42" t="str">
        <f t="shared" si="162"/>
        <v/>
      </c>
      <c r="DL135" s="42"/>
      <c r="DO135" s="6">
        <f t="shared" si="127"/>
        <v>129</v>
      </c>
      <c r="DP135" s="3">
        <f t="shared" si="189"/>
        <v>625</v>
      </c>
      <c r="DS135" s="24">
        <f t="shared" si="121"/>
        <v>625</v>
      </c>
      <c r="DT135" s="42" t="str">
        <f t="shared" si="163"/>
        <v>NA</v>
      </c>
      <c r="DU135" s="43" t="str" cm="1">
        <f t="array" ref="DU135">IFERROR(_xlfn.XLOOKUP($B$4&amp;$B$11&amp;DT135,$A$69:$A$91&amp;$B$69:$B$91&amp;$C$69:$C$91,$D$69:$D$91),"")</f>
        <v/>
      </c>
      <c r="DV135" s="44" t="str">
        <f t="shared" si="173"/>
        <v/>
      </c>
      <c r="DW135" s="44">
        <f t="shared" si="164"/>
        <v>0</v>
      </c>
      <c r="DX135" s="44">
        <f t="shared" si="165"/>
        <v>0</v>
      </c>
      <c r="DY135" s="42" t="str">
        <f t="shared" si="166"/>
        <v/>
      </c>
      <c r="DZ135" s="42"/>
      <c r="EC135" s="6">
        <f t="shared" si="128"/>
        <v>129</v>
      </c>
      <c r="ED135" s="47">
        <f t="shared" si="176"/>
        <v>531.91489361702122</v>
      </c>
      <c r="EE135" s="6">
        <f t="shared" si="175"/>
        <v>0</v>
      </c>
      <c r="EG135" s="8">
        <f t="shared" ref="EG135:EG198" si="198">ED135+EE135+EF135</f>
        <v>531.91489361702122</v>
      </c>
      <c r="EH135" s="45" t="s">
        <v>62</v>
      </c>
      <c r="EI135" s="110">
        <f t="shared" si="177"/>
        <v>0</v>
      </c>
      <c r="EJ135" s="109">
        <f t="shared" si="174"/>
        <v>0</v>
      </c>
      <c r="EK135" s="109">
        <f t="shared" si="167"/>
        <v>0</v>
      </c>
      <c r="EL135" s="44">
        <f t="shared" si="168"/>
        <v>0</v>
      </c>
      <c r="EM135" s="42" t="str">
        <f t="shared" si="169"/>
        <v/>
      </c>
    </row>
    <row r="136" spans="21:143" hidden="1" x14ac:dyDescent="0.25">
      <c r="U136" s="6">
        <f t="shared" si="122"/>
        <v>130</v>
      </c>
      <c r="V136" s="9">
        <f t="shared" si="129"/>
        <v>500</v>
      </c>
      <c r="Y136" s="8">
        <f t="shared" si="192"/>
        <v>500</v>
      </c>
      <c r="Z136" s="30" t="str">
        <f t="shared" si="130"/>
        <v>NA</v>
      </c>
      <c r="AA136" s="28" t="str" cm="1">
        <f t="array" ref="AA136">IFERROR(_xlfn.XLOOKUP($B$4&amp;$B$11&amp;Z136,$A$69:$A$91&amp;$B$69:$B$91&amp;$C$69:$C$91,$D$69:$D$91),"")</f>
        <v/>
      </c>
      <c r="AB136" s="30" t="str">
        <f t="shared" ref="AB136:AB199" si="199">IFERROR(AB135-(AC136-AA136*AB135/12),"")</f>
        <v/>
      </c>
      <c r="AC136" s="29" t="str">
        <f t="shared" si="131"/>
        <v/>
      </c>
      <c r="AD136" s="29">
        <f t="shared" si="132"/>
        <v>0</v>
      </c>
      <c r="AE136" s="30" t="str">
        <f t="shared" si="133"/>
        <v/>
      </c>
      <c r="AI136" s="6">
        <f t="shared" si="123"/>
        <v>130</v>
      </c>
      <c r="AJ136" s="9">
        <f t="shared" si="134"/>
        <v>500</v>
      </c>
      <c r="AM136" s="8">
        <f t="shared" si="193"/>
        <v>500</v>
      </c>
      <c r="AN136" s="32" t="str">
        <f t="shared" si="135"/>
        <v>NA</v>
      </c>
      <c r="AO136" s="33" t="str" cm="1">
        <f t="array" ref="AO136">IFERROR(_xlfn.XLOOKUP($B$4&amp;$B$11&amp;AN136,$A$69:$A$91&amp;$B$69:$B$91&amp;$C$69:$C$91,$D$69:$D$91),"")</f>
        <v/>
      </c>
      <c r="AP136" s="32" t="str">
        <f t="shared" ref="AP136:AP199" si="200">IFERROR(AP135-(AQ136-AO136*AP135/12),"")</f>
        <v/>
      </c>
      <c r="AQ136" s="37" t="str">
        <f t="shared" si="136"/>
        <v/>
      </c>
      <c r="AR136" s="37">
        <f t="shared" si="137"/>
        <v>0</v>
      </c>
      <c r="AS136" s="32" t="str">
        <f t="shared" si="138"/>
        <v/>
      </c>
      <c r="AT136" s="32"/>
      <c r="AU136" s="8"/>
      <c r="AV136" s="8"/>
      <c r="AW136" s="20">
        <f t="shared" si="190"/>
        <v>130</v>
      </c>
      <c r="AX136" s="22">
        <f t="shared" si="186"/>
        <v>625</v>
      </c>
      <c r="AY136" s="8"/>
      <c r="AZ136" s="8"/>
      <c r="BA136" s="22">
        <f t="shared" si="191"/>
        <v>625</v>
      </c>
      <c r="BB136" s="32" t="str">
        <f t="shared" si="139"/>
        <v>NA</v>
      </c>
      <c r="BC136" s="33" t="str" cm="1">
        <f t="array" ref="BC136">IFERROR(_xlfn.XLOOKUP($B$4&amp;$B$11&amp;BB136,$A$69:$A$91&amp;$B$69:$B$91&amp;$C$69:$C$91,$D$69:$D$91),"")</f>
        <v/>
      </c>
      <c r="BD136" s="37" t="str">
        <f t="shared" si="170"/>
        <v/>
      </c>
      <c r="BE136" s="37">
        <f t="shared" si="140"/>
        <v>0</v>
      </c>
      <c r="BF136" s="37">
        <f t="shared" si="141"/>
        <v>0</v>
      </c>
      <c r="BG136" s="32" t="str">
        <f t="shared" si="142"/>
        <v/>
      </c>
      <c r="BK136" s="20">
        <f t="shared" ref="BK136:BK199" si="201">BK135+1</f>
        <v>130</v>
      </c>
      <c r="BL136" s="22">
        <f t="shared" si="187"/>
        <v>625</v>
      </c>
      <c r="BO136" s="22">
        <f t="shared" si="194"/>
        <v>625</v>
      </c>
      <c r="BP136" s="32" t="str">
        <f t="shared" si="143"/>
        <v>NA</v>
      </c>
      <c r="BQ136" s="33" t="str" cm="1">
        <f t="array" ref="BQ136">IFERROR(_xlfn.XLOOKUP($B$4&amp;$B$11&amp;BP136,$A$69:$A$91&amp;$B$69:$B$91&amp;$C$69:$C$91,$D$69:$D$91),"")</f>
        <v/>
      </c>
      <c r="BR136" s="37" t="str">
        <f t="shared" si="171"/>
        <v/>
      </c>
      <c r="BS136" s="37">
        <f t="shared" si="144"/>
        <v>0</v>
      </c>
      <c r="BT136" s="37">
        <f t="shared" si="145"/>
        <v>0</v>
      </c>
      <c r="BU136" s="32" t="str">
        <f t="shared" si="146"/>
        <v/>
      </c>
      <c r="BV136" s="32"/>
      <c r="BY136" s="6">
        <f t="shared" si="124"/>
        <v>130</v>
      </c>
      <c r="BZ136" s="9">
        <f t="shared" si="147"/>
        <v>500</v>
      </c>
      <c r="CA136" s="6">
        <f t="shared" si="148"/>
        <v>0</v>
      </c>
      <c r="CC136" s="8">
        <f t="shared" si="195"/>
        <v>500</v>
      </c>
      <c r="CD136" s="42" t="str">
        <f t="shared" si="149"/>
        <v>NA</v>
      </c>
      <c r="CE136" s="43" t="str" cm="1">
        <f t="array" ref="CE136">IFERROR(_xlfn.XLOOKUP($B$4&amp;$B$11&amp;CD136,$A$69:$A$91&amp;$B$69:$B$91&amp;$C$69:$C$91,$D$69:$D$91),"")</f>
        <v/>
      </c>
      <c r="CF136" s="42" t="str">
        <f t="shared" ref="CF136:CF199" si="202">IFERROR(CF135-(CG136-CE136*CF135/12),"")</f>
        <v/>
      </c>
      <c r="CG136" s="44" t="str">
        <f t="shared" si="150"/>
        <v/>
      </c>
      <c r="CH136" s="44">
        <f t="shared" si="151"/>
        <v>0</v>
      </c>
      <c r="CI136" s="42" t="str">
        <f t="shared" si="152"/>
        <v/>
      </c>
      <c r="CJ136" s="42"/>
      <c r="CM136" s="6">
        <f t="shared" si="125"/>
        <v>130</v>
      </c>
      <c r="CN136" s="9">
        <f t="shared" si="153"/>
        <v>500</v>
      </c>
      <c r="CQ136" s="8">
        <f t="shared" si="196"/>
        <v>500</v>
      </c>
      <c r="CR136" s="42" t="str">
        <f t="shared" si="154"/>
        <v>NA</v>
      </c>
      <c r="CS136" s="43" t="str" cm="1">
        <f t="array" ref="CS136">IFERROR(_xlfn.XLOOKUP($B$4&amp;$B$11&amp;CR136,$A$69:$A$91&amp;$B$69:$B$91&amp;$C$69:$C$91,$D$69:$D$91),"")</f>
        <v/>
      </c>
      <c r="CT136" s="42" t="str">
        <f t="shared" ref="CT136:CT199" si="203">IFERROR(CT135-(CU136-CS136*CT135/12),"")</f>
        <v/>
      </c>
      <c r="CU136" s="44" t="str">
        <f t="shared" si="155"/>
        <v/>
      </c>
      <c r="CV136" s="44">
        <f t="shared" si="156"/>
        <v>0</v>
      </c>
      <c r="CW136" s="42" t="str">
        <f t="shared" si="157"/>
        <v/>
      </c>
      <c r="DA136" s="6">
        <f t="shared" si="126"/>
        <v>130</v>
      </c>
      <c r="DB136" s="4">
        <f t="shared" si="188"/>
        <v>625</v>
      </c>
      <c r="DC136" s="6">
        <f t="shared" si="158"/>
        <v>0</v>
      </c>
      <c r="DE136" s="24">
        <f t="shared" si="197"/>
        <v>625</v>
      </c>
      <c r="DF136" s="42" t="str">
        <f t="shared" si="159"/>
        <v>NA</v>
      </c>
      <c r="DG136" s="43" t="str" cm="1">
        <f t="array" ref="DG136">IFERROR(_xlfn.XLOOKUP($B$4&amp;$B$11&amp;DF136,$A$69:$A$91&amp;$B$69:$B$91&amp;$C$69:$C$91,$D$69:$D$91),"")</f>
        <v/>
      </c>
      <c r="DH136" s="44" t="str">
        <f t="shared" si="172"/>
        <v/>
      </c>
      <c r="DI136" s="44">
        <f t="shared" si="160"/>
        <v>0</v>
      </c>
      <c r="DJ136" s="44">
        <f t="shared" si="161"/>
        <v>0</v>
      </c>
      <c r="DK136" s="42" t="str">
        <f t="shared" si="162"/>
        <v/>
      </c>
      <c r="DL136" s="42"/>
      <c r="DO136" s="6">
        <f t="shared" si="127"/>
        <v>130</v>
      </c>
      <c r="DP136" s="3">
        <f t="shared" si="189"/>
        <v>625</v>
      </c>
      <c r="DS136" s="24">
        <f t="shared" ref="DS136:DS199" si="204">DP136+DQ136+DR136</f>
        <v>625</v>
      </c>
      <c r="DT136" s="42" t="str">
        <f t="shared" si="163"/>
        <v>NA</v>
      </c>
      <c r="DU136" s="43" t="str" cm="1">
        <f t="array" ref="DU136">IFERROR(_xlfn.XLOOKUP($B$4&amp;$B$11&amp;DT136,$A$69:$A$91&amp;$B$69:$B$91&amp;$C$69:$C$91,$D$69:$D$91),"")</f>
        <v/>
      </c>
      <c r="DV136" s="44" t="str">
        <f t="shared" si="173"/>
        <v/>
      </c>
      <c r="DW136" s="44">
        <f t="shared" si="164"/>
        <v>0</v>
      </c>
      <c r="DX136" s="44">
        <f t="shared" si="165"/>
        <v>0</v>
      </c>
      <c r="DY136" s="42" t="str">
        <f t="shared" si="166"/>
        <v/>
      </c>
      <c r="DZ136" s="42"/>
      <c r="EC136" s="6">
        <f t="shared" si="128"/>
        <v>130</v>
      </c>
      <c r="ED136" s="47">
        <f t="shared" si="176"/>
        <v>531.91489361702122</v>
      </c>
      <c r="EE136" s="6">
        <f t="shared" si="175"/>
        <v>0</v>
      </c>
      <c r="EG136" s="8">
        <f t="shared" si="198"/>
        <v>531.91489361702122</v>
      </c>
      <c r="EH136" s="45" t="s">
        <v>62</v>
      </c>
      <c r="EI136" s="110">
        <f t="shared" si="177"/>
        <v>0</v>
      </c>
      <c r="EJ136" s="109">
        <f t="shared" si="174"/>
        <v>0</v>
      </c>
      <c r="EK136" s="109">
        <f t="shared" si="167"/>
        <v>0</v>
      </c>
      <c r="EL136" s="44">
        <f t="shared" si="168"/>
        <v>0</v>
      </c>
      <c r="EM136" s="42" t="str">
        <f t="shared" si="169"/>
        <v/>
      </c>
    </row>
    <row r="137" spans="21:143" hidden="1" x14ac:dyDescent="0.25">
      <c r="U137" s="6">
        <f t="shared" ref="U137:U200" si="205">U136+1</f>
        <v>131</v>
      </c>
      <c r="V137" s="9">
        <f t="shared" si="129"/>
        <v>500</v>
      </c>
      <c r="Y137" s="8">
        <f t="shared" si="192"/>
        <v>500</v>
      </c>
      <c r="Z137" s="30" t="str">
        <f t="shared" si="130"/>
        <v>NA</v>
      </c>
      <c r="AA137" s="28" t="str" cm="1">
        <f t="array" ref="AA137">IFERROR(_xlfn.XLOOKUP($B$4&amp;$B$11&amp;Z137,$A$69:$A$91&amp;$B$69:$B$91&amp;$C$69:$C$91,$D$69:$D$91),"")</f>
        <v/>
      </c>
      <c r="AB137" s="30" t="str">
        <f t="shared" si="199"/>
        <v/>
      </c>
      <c r="AC137" s="29" t="str">
        <f t="shared" si="131"/>
        <v/>
      </c>
      <c r="AD137" s="29">
        <f t="shared" si="132"/>
        <v>0</v>
      </c>
      <c r="AE137" s="30" t="str">
        <f t="shared" si="133"/>
        <v/>
      </c>
      <c r="AI137" s="6">
        <f t="shared" ref="AI137:AI200" si="206">AI136+1</f>
        <v>131</v>
      </c>
      <c r="AJ137" s="9">
        <f t="shared" si="134"/>
        <v>500</v>
      </c>
      <c r="AM137" s="8">
        <f t="shared" si="193"/>
        <v>500</v>
      </c>
      <c r="AN137" s="32" t="str">
        <f t="shared" si="135"/>
        <v>NA</v>
      </c>
      <c r="AO137" s="33" t="str" cm="1">
        <f t="array" ref="AO137">IFERROR(_xlfn.XLOOKUP($B$4&amp;$B$11&amp;AN137,$A$69:$A$91&amp;$B$69:$B$91&amp;$C$69:$C$91,$D$69:$D$91),"")</f>
        <v/>
      </c>
      <c r="AP137" s="32" t="str">
        <f t="shared" si="200"/>
        <v/>
      </c>
      <c r="AQ137" s="37" t="str">
        <f t="shared" si="136"/>
        <v/>
      </c>
      <c r="AR137" s="37">
        <f t="shared" si="137"/>
        <v>0</v>
      </c>
      <c r="AS137" s="32" t="str">
        <f t="shared" si="138"/>
        <v/>
      </c>
      <c r="AT137" s="32"/>
      <c r="AU137" s="8"/>
      <c r="AV137" s="8"/>
      <c r="AW137" s="20">
        <f t="shared" si="190"/>
        <v>131</v>
      </c>
      <c r="AX137" s="22">
        <f t="shared" si="186"/>
        <v>625</v>
      </c>
      <c r="AY137" s="8"/>
      <c r="AZ137" s="8"/>
      <c r="BA137" s="22">
        <f t="shared" si="191"/>
        <v>625</v>
      </c>
      <c r="BB137" s="32" t="str">
        <f t="shared" si="139"/>
        <v>NA</v>
      </c>
      <c r="BC137" s="33" t="str" cm="1">
        <f t="array" ref="BC137">IFERROR(_xlfn.XLOOKUP($B$4&amp;$B$11&amp;BB137,$A$69:$A$91&amp;$B$69:$B$91&amp;$C$69:$C$91,$D$69:$D$91),"")</f>
        <v/>
      </c>
      <c r="BD137" s="37" t="str">
        <f t="shared" si="170"/>
        <v/>
      </c>
      <c r="BE137" s="37">
        <f t="shared" si="140"/>
        <v>0</v>
      </c>
      <c r="BF137" s="37">
        <f t="shared" si="141"/>
        <v>0</v>
      </c>
      <c r="BG137" s="32" t="str">
        <f t="shared" si="142"/>
        <v/>
      </c>
      <c r="BK137" s="20">
        <f t="shared" si="201"/>
        <v>131</v>
      </c>
      <c r="BL137" s="22">
        <f t="shared" si="187"/>
        <v>625</v>
      </c>
      <c r="BO137" s="22">
        <f t="shared" si="194"/>
        <v>625</v>
      </c>
      <c r="BP137" s="32" t="str">
        <f t="shared" si="143"/>
        <v>NA</v>
      </c>
      <c r="BQ137" s="33" t="str" cm="1">
        <f t="array" ref="BQ137">IFERROR(_xlfn.XLOOKUP($B$4&amp;$B$11&amp;BP137,$A$69:$A$91&amp;$B$69:$B$91&amp;$C$69:$C$91,$D$69:$D$91),"")</f>
        <v/>
      </c>
      <c r="BR137" s="37" t="str">
        <f t="shared" si="171"/>
        <v/>
      </c>
      <c r="BS137" s="37">
        <f t="shared" si="144"/>
        <v>0</v>
      </c>
      <c r="BT137" s="37">
        <f t="shared" si="145"/>
        <v>0</v>
      </c>
      <c r="BU137" s="32" t="str">
        <f t="shared" si="146"/>
        <v/>
      </c>
      <c r="BV137" s="32"/>
      <c r="BY137" s="6">
        <f t="shared" ref="BY137:BY200" si="207">BY136+1</f>
        <v>131</v>
      </c>
      <c r="BZ137" s="9">
        <f t="shared" si="147"/>
        <v>500</v>
      </c>
      <c r="CA137" s="6">
        <f t="shared" si="148"/>
        <v>0</v>
      </c>
      <c r="CC137" s="8">
        <f t="shared" si="195"/>
        <v>500</v>
      </c>
      <c r="CD137" s="42" t="str">
        <f t="shared" si="149"/>
        <v>NA</v>
      </c>
      <c r="CE137" s="43" t="str" cm="1">
        <f t="array" ref="CE137">IFERROR(_xlfn.XLOOKUP($B$4&amp;$B$11&amp;CD137,$A$69:$A$91&amp;$B$69:$B$91&amp;$C$69:$C$91,$D$69:$D$91),"")</f>
        <v/>
      </c>
      <c r="CF137" s="42" t="str">
        <f t="shared" si="202"/>
        <v/>
      </c>
      <c r="CG137" s="44" t="str">
        <f t="shared" si="150"/>
        <v/>
      </c>
      <c r="CH137" s="44">
        <f t="shared" si="151"/>
        <v>0</v>
      </c>
      <c r="CI137" s="42" t="str">
        <f t="shared" si="152"/>
        <v/>
      </c>
      <c r="CJ137" s="42"/>
      <c r="CM137" s="6">
        <f t="shared" ref="CM137:CM200" si="208">CM136+1</f>
        <v>131</v>
      </c>
      <c r="CN137" s="9">
        <f t="shared" si="153"/>
        <v>500</v>
      </c>
      <c r="CQ137" s="8">
        <f t="shared" si="196"/>
        <v>500</v>
      </c>
      <c r="CR137" s="42" t="str">
        <f t="shared" si="154"/>
        <v>NA</v>
      </c>
      <c r="CS137" s="43" t="str" cm="1">
        <f t="array" ref="CS137">IFERROR(_xlfn.XLOOKUP($B$4&amp;$B$11&amp;CR137,$A$69:$A$91&amp;$B$69:$B$91&amp;$C$69:$C$91,$D$69:$D$91),"")</f>
        <v/>
      </c>
      <c r="CT137" s="42" t="str">
        <f t="shared" si="203"/>
        <v/>
      </c>
      <c r="CU137" s="44" t="str">
        <f t="shared" si="155"/>
        <v/>
      </c>
      <c r="CV137" s="44">
        <f t="shared" si="156"/>
        <v>0</v>
      </c>
      <c r="CW137" s="42" t="str">
        <f t="shared" si="157"/>
        <v/>
      </c>
      <c r="DA137" s="6">
        <f t="shared" ref="DA137:DA200" si="209">DA136+1</f>
        <v>131</v>
      </c>
      <c r="DB137" s="4">
        <f t="shared" si="188"/>
        <v>625</v>
      </c>
      <c r="DC137" s="6">
        <f t="shared" si="158"/>
        <v>0</v>
      </c>
      <c r="DE137" s="24">
        <f t="shared" si="197"/>
        <v>625</v>
      </c>
      <c r="DF137" s="42" t="str">
        <f t="shared" si="159"/>
        <v>NA</v>
      </c>
      <c r="DG137" s="43" t="str" cm="1">
        <f t="array" ref="DG137">IFERROR(_xlfn.XLOOKUP($B$4&amp;$B$11&amp;DF137,$A$69:$A$91&amp;$B$69:$B$91&amp;$C$69:$C$91,$D$69:$D$91),"")</f>
        <v/>
      </c>
      <c r="DH137" s="44" t="str">
        <f t="shared" si="172"/>
        <v/>
      </c>
      <c r="DI137" s="44">
        <f t="shared" si="160"/>
        <v>0</v>
      </c>
      <c r="DJ137" s="44">
        <f t="shared" si="161"/>
        <v>0</v>
      </c>
      <c r="DK137" s="42" t="str">
        <f t="shared" si="162"/>
        <v/>
      </c>
      <c r="DL137" s="42"/>
      <c r="DO137" s="6">
        <f t="shared" ref="DO137:DO200" si="210">DO136+1</f>
        <v>131</v>
      </c>
      <c r="DP137" s="3">
        <f t="shared" si="189"/>
        <v>625</v>
      </c>
      <c r="DS137" s="24">
        <f t="shared" si="204"/>
        <v>625</v>
      </c>
      <c r="DT137" s="42" t="str">
        <f t="shared" si="163"/>
        <v>NA</v>
      </c>
      <c r="DU137" s="43" t="str" cm="1">
        <f t="array" ref="DU137">IFERROR(_xlfn.XLOOKUP($B$4&amp;$B$11&amp;DT137,$A$69:$A$91&amp;$B$69:$B$91&amp;$C$69:$C$91,$D$69:$D$91),"")</f>
        <v/>
      </c>
      <c r="DV137" s="44" t="str">
        <f t="shared" si="173"/>
        <v/>
      </c>
      <c r="DW137" s="44">
        <f t="shared" si="164"/>
        <v>0</v>
      </c>
      <c r="DX137" s="44">
        <f t="shared" si="165"/>
        <v>0</v>
      </c>
      <c r="DY137" s="42" t="str">
        <f t="shared" si="166"/>
        <v/>
      </c>
      <c r="DZ137" s="42"/>
      <c r="EC137" s="6">
        <f t="shared" ref="EC137:EC200" si="211">EC136+1</f>
        <v>131</v>
      </c>
      <c r="ED137" s="47">
        <f t="shared" si="176"/>
        <v>531.91489361702122</v>
      </c>
      <c r="EE137" s="6">
        <f t="shared" si="175"/>
        <v>0</v>
      </c>
      <c r="EG137" s="8">
        <f t="shared" si="198"/>
        <v>531.91489361702122</v>
      </c>
      <c r="EH137" s="45" t="s">
        <v>62</v>
      </c>
      <c r="EI137" s="110">
        <f t="shared" si="177"/>
        <v>0</v>
      </c>
      <c r="EJ137" s="109">
        <f t="shared" si="174"/>
        <v>0</v>
      </c>
      <c r="EK137" s="109">
        <f t="shared" si="167"/>
        <v>0</v>
      </c>
      <c r="EL137" s="44">
        <f t="shared" si="168"/>
        <v>0</v>
      </c>
      <c r="EM137" s="42" t="str">
        <f t="shared" si="169"/>
        <v/>
      </c>
    </row>
    <row r="138" spans="21:143" hidden="1" x14ac:dyDescent="0.25">
      <c r="U138" s="6">
        <f t="shared" si="205"/>
        <v>132</v>
      </c>
      <c r="V138" s="9">
        <f t="shared" si="129"/>
        <v>500</v>
      </c>
      <c r="Y138" s="8">
        <f t="shared" si="192"/>
        <v>500</v>
      </c>
      <c r="Z138" s="30" t="str">
        <f t="shared" si="130"/>
        <v>NA</v>
      </c>
      <c r="AA138" s="28" t="str" cm="1">
        <f t="array" ref="AA138">IFERROR(_xlfn.XLOOKUP($B$4&amp;$B$11&amp;Z138,$A$69:$A$91&amp;$B$69:$B$91&amp;$C$69:$C$91,$D$69:$D$91),"")</f>
        <v/>
      </c>
      <c r="AB138" s="30" t="str">
        <f t="shared" si="199"/>
        <v/>
      </c>
      <c r="AC138" s="29" t="str">
        <f t="shared" si="131"/>
        <v/>
      </c>
      <c r="AD138" s="29">
        <f t="shared" si="132"/>
        <v>0</v>
      </c>
      <c r="AE138" s="30" t="str">
        <f t="shared" si="133"/>
        <v/>
      </c>
      <c r="AI138" s="6">
        <f t="shared" si="206"/>
        <v>132</v>
      </c>
      <c r="AJ138" s="9">
        <f t="shared" si="134"/>
        <v>500</v>
      </c>
      <c r="AM138" s="8">
        <f t="shared" si="193"/>
        <v>500</v>
      </c>
      <c r="AN138" s="32" t="str">
        <f t="shared" si="135"/>
        <v>NA</v>
      </c>
      <c r="AO138" s="33" t="str" cm="1">
        <f t="array" ref="AO138">IFERROR(_xlfn.XLOOKUP($B$4&amp;$B$11&amp;AN138,$A$69:$A$91&amp;$B$69:$B$91&amp;$C$69:$C$91,$D$69:$D$91),"")</f>
        <v/>
      </c>
      <c r="AP138" s="32" t="str">
        <f t="shared" si="200"/>
        <v/>
      </c>
      <c r="AQ138" s="37" t="str">
        <f t="shared" si="136"/>
        <v/>
      </c>
      <c r="AR138" s="37">
        <f t="shared" si="137"/>
        <v>0</v>
      </c>
      <c r="AS138" s="32" t="str">
        <f t="shared" si="138"/>
        <v/>
      </c>
      <c r="AT138" s="32"/>
      <c r="AU138" s="8"/>
      <c r="AV138" s="8"/>
      <c r="AW138" s="20">
        <f t="shared" si="190"/>
        <v>132</v>
      </c>
      <c r="AX138" s="22">
        <f t="shared" si="186"/>
        <v>625</v>
      </c>
      <c r="AY138" s="8"/>
      <c r="AZ138" s="8"/>
      <c r="BA138" s="22">
        <f t="shared" si="191"/>
        <v>625</v>
      </c>
      <c r="BB138" s="32" t="str">
        <f t="shared" si="139"/>
        <v>NA</v>
      </c>
      <c r="BC138" s="33" t="str" cm="1">
        <f t="array" ref="BC138">IFERROR(_xlfn.XLOOKUP($B$4&amp;$B$11&amp;BB138,$A$69:$A$91&amp;$B$69:$B$91&amp;$C$69:$C$91,$D$69:$D$91),"")</f>
        <v/>
      </c>
      <c r="BD138" s="37" t="str">
        <f t="shared" si="170"/>
        <v/>
      </c>
      <c r="BE138" s="37">
        <f t="shared" si="140"/>
        <v>0</v>
      </c>
      <c r="BF138" s="37">
        <f t="shared" si="141"/>
        <v>0</v>
      </c>
      <c r="BG138" s="32" t="str">
        <f t="shared" si="142"/>
        <v/>
      </c>
      <c r="BK138" s="20">
        <f t="shared" si="201"/>
        <v>132</v>
      </c>
      <c r="BL138" s="22">
        <f t="shared" si="187"/>
        <v>625</v>
      </c>
      <c r="BO138" s="22">
        <f t="shared" si="194"/>
        <v>625</v>
      </c>
      <c r="BP138" s="32" t="str">
        <f t="shared" si="143"/>
        <v>NA</v>
      </c>
      <c r="BQ138" s="33" t="str" cm="1">
        <f t="array" ref="BQ138">IFERROR(_xlfn.XLOOKUP($B$4&amp;$B$11&amp;BP138,$A$69:$A$91&amp;$B$69:$B$91&amp;$C$69:$C$91,$D$69:$D$91),"")</f>
        <v/>
      </c>
      <c r="BR138" s="37" t="str">
        <f t="shared" si="171"/>
        <v/>
      </c>
      <c r="BS138" s="37">
        <f t="shared" si="144"/>
        <v>0</v>
      </c>
      <c r="BT138" s="37">
        <f t="shared" si="145"/>
        <v>0</v>
      </c>
      <c r="BU138" s="32" t="str">
        <f t="shared" si="146"/>
        <v/>
      </c>
      <c r="BV138" s="32"/>
      <c r="BY138" s="6">
        <f t="shared" si="207"/>
        <v>132</v>
      </c>
      <c r="BZ138" s="9">
        <f t="shared" si="147"/>
        <v>500</v>
      </c>
      <c r="CA138" s="6">
        <f t="shared" si="148"/>
        <v>395</v>
      </c>
      <c r="CC138" s="8">
        <f t="shared" si="195"/>
        <v>895</v>
      </c>
      <c r="CD138" s="42" t="str">
        <f t="shared" si="149"/>
        <v>NA</v>
      </c>
      <c r="CE138" s="43" t="str" cm="1">
        <f t="array" ref="CE138">IFERROR(_xlfn.XLOOKUP($B$4&amp;$B$11&amp;CD138,$A$69:$A$91&amp;$B$69:$B$91&amp;$C$69:$C$91,$D$69:$D$91),"")</f>
        <v/>
      </c>
      <c r="CF138" s="42" t="str">
        <f t="shared" si="202"/>
        <v/>
      </c>
      <c r="CG138" s="44" t="str">
        <f t="shared" si="150"/>
        <v/>
      </c>
      <c r="CH138" s="44">
        <f t="shared" si="151"/>
        <v>395</v>
      </c>
      <c r="CI138" s="42" t="str">
        <f t="shared" si="152"/>
        <v/>
      </c>
      <c r="CJ138" s="42"/>
      <c r="CM138" s="6">
        <f t="shared" si="208"/>
        <v>132</v>
      </c>
      <c r="CN138" s="9">
        <f t="shared" si="153"/>
        <v>500</v>
      </c>
      <c r="CQ138" s="8">
        <f t="shared" si="196"/>
        <v>500</v>
      </c>
      <c r="CR138" s="42" t="str">
        <f t="shared" si="154"/>
        <v>NA</v>
      </c>
      <c r="CS138" s="43" t="str" cm="1">
        <f t="array" ref="CS138">IFERROR(_xlfn.XLOOKUP($B$4&amp;$B$11&amp;CR138,$A$69:$A$91&amp;$B$69:$B$91&amp;$C$69:$C$91,$D$69:$D$91),"")</f>
        <v/>
      </c>
      <c r="CT138" s="42" t="str">
        <f t="shared" si="203"/>
        <v/>
      </c>
      <c r="CU138" s="44" t="str">
        <f t="shared" si="155"/>
        <v/>
      </c>
      <c r="CV138" s="44">
        <f t="shared" si="156"/>
        <v>0</v>
      </c>
      <c r="CW138" s="42" t="str">
        <f t="shared" si="157"/>
        <v/>
      </c>
      <c r="DA138" s="6">
        <f t="shared" si="209"/>
        <v>132</v>
      </c>
      <c r="DB138" s="4">
        <f t="shared" si="188"/>
        <v>625</v>
      </c>
      <c r="DC138" s="6">
        <f t="shared" si="158"/>
        <v>395</v>
      </c>
      <c r="DE138" s="24">
        <f t="shared" si="197"/>
        <v>1020</v>
      </c>
      <c r="DF138" s="42" t="str">
        <f t="shared" si="159"/>
        <v>NA</v>
      </c>
      <c r="DG138" s="43" t="str" cm="1">
        <f t="array" ref="DG138">IFERROR(_xlfn.XLOOKUP($B$4&amp;$B$11&amp;DF138,$A$69:$A$91&amp;$B$69:$B$91&amp;$C$69:$C$91,$D$69:$D$91),"")</f>
        <v/>
      </c>
      <c r="DH138" s="44" t="str">
        <f t="shared" si="172"/>
        <v/>
      </c>
      <c r="DI138" s="44">
        <f t="shared" si="160"/>
        <v>0</v>
      </c>
      <c r="DJ138" s="44">
        <f t="shared" si="161"/>
        <v>395</v>
      </c>
      <c r="DK138" s="42" t="str">
        <f t="shared" si="162"/>
        <v/>
      </c>
      <c r="DL138" s="42"/>
      <c r="DO138" s="6">
        <f t="shared" si="210"/>
        <v>132</v>
      </c>
      <c r="DP138" s="3">
        <f t="shared" si="189"/>
        <v>625</v>
      </c>
      <c r="DS138" s="24">
        <f t="shared" si="204"/>
        <v>625</v>
      </c>
      <c r="DT138" s="42" t="str">
        <f t="shared" si="163"/>
        <v>NA</v>
      </c>
      <c r="DU138" s="43" t="str" cm="1">
        <f t="array" ref="DU138">IFERROR(_xlfn.XLOOKUP($B$4&amp;$B$11&amp;DT138,$A$69:$A$91&amp;$B$69:$B$91&amp;$C$69:$C$91,$D$69:$D$91),"")</f>
        <v/>
      </c>
      <c r="DV138" s="44" t="str">
        <f t="shared" si="173"/>
        <v/>
      </c>
      <c r="DW138" s="44">
        <f t="shared" si="164"/>
        <v>0</v>
      </c>
      <c r="DX138" s="44">
        <f t="shared" si="165"/>
        <v>0</v>
      </c>
      <c r="DY138" s="42" t="str">
        <f t="shared" si="166"/>
        <v/>
      </c>
      <c r="DZ138" s="42"/>
      <c r="EC138" s="6">
        <f t="shared" si="211"/>
        <v>132</v>
      </c>
      <c r="ED138" s="47">
        <f t="shared" si="176"/>
        <v>531.91489361702122</v>
      </c>
      <c r="EE138" s="6">
        <f t="shared" si="175"/>
        <v>395</v>
      </c>
      <c r="EG138" s="8">
        <f t="shared" si="198"/>
        <v>926.91489361702122</v>
      </c>
      <c r="EH138" s="45" t="s">
        <v>62</v>
      </c>
      <c r="EI138" s="110">
        <f t="shared" si="177"/>
        <v>0</v>
      </c>
      <c r="EJ138" s="109">
        <f t="shared" si="174"/>
        <v>0</v>
      </c>
      <c r="EK138" s="109">
        <f t="shared" si="167"/>
        <v>0</v>
      </c>
      <c r="EL138" s="44">
        <f t="shared" si="168"/>
        <v>395</v>
      </c>
      <c r="EM138" s="42" t="str">
        <f t="shared" si="169"/>
        <v/>
      </c>
    </row>
    <row r="139" spans="21:143" hidden="1" x14ac:dyDescent="0.25">
      <c r="U139" s="6">
        <f t="shared" si="205"/>
        <v>133</v>
      </c>
      <c r="V139" s="9">
        <f t="shared" si="129"/>
        <v>500</v>
      </c>
      <c r="Y139" s="8">
        <f t="shared" si="192"/>
        <v>500</v>
      </c>
      <c r="Z139" s="30" t="str">
        <f t="shared" si="130"/>
        <v>NA</v>
      </c>
      <c r="AA139" s="28" t="str" cm="1">
        <f t="array" ref="AA139">IFERROR(_xlfn.XLOOKUP($B$4&amp;$B$11&amp;Z139,$A$69:$A$91&amp;$B$69:$B$91&amp;$C$69:$C$91,$D$69:$D$91),"")</f>
        <v/>
      </c>
      <c r="AB139" s="30" t="str">
        <f t="shared" si="199"/>
        <v/>
      </c>
      <c r="AC139" s="29" t="str">
        <f t="shared" si="131"/>
        <v/>
      </c>
      <c r="AD139" s="29">
        <f t="shared" si="132"/>
        <v>0</v>
      </c>
      <c r="AE139" s="30" t="str">
        <f t="shared" si="133"/>
        <v/>
      </c>
      <c r="AI139" s="6">
        <f t="shared" si="206"/>
        <v>133</v>
      </c>
      <c r="AJ139" s="9">
        <f t="shared" si="134"/>
        <v>500</v>
      </c>
      <c r="AM139" s="8">
        <f t="shared" si="193"/>
        <v>500</v>
      </c>
      <c r="AN139" s="32" t="str">
        <f t="shared" si="135"/>
        <v>NA</v>
      </c>
      <c r="AO139" s="33" t="str" cm="1">
        <f t="array" ref="AO139">IFERROR(_xlfn.XLOOKUP($B$4&amp;$B$11&amp;AN139,$A$69:$A$91&amp;$B$69:$B$91&amp;$C$69:$C$91,$D$69:$D$91),"")</f>
        <v/>
      </c>
      <c r="AP139" s="32" t="str">
        <f t="shared" si="200"/>
        <v/>
      </c>
      <c r="AQ139" s="37" t="str">
        <f t="shared" si="136"/>
        <v/>
      </c>
      <c r="AR139" s="37">
        <f t="shared" si="137"/>
        <v>0</v>
      </c>
      <c r="AS139" s="32" t="str">
        <f t="shared" si="138"/>
        <v/>
      </c>
      <c r="AT139" s="32"/>
      <c r="AU139" s="8"/>
      <c r="AV139" s="8"/>
      <c r="AW139" s="20">
        <f t="shared" si="190"/>
        <v>133</v>
      </c>
      <c r="AX139" s="22">
        <f t="shared" si="186"/>
        <v>625</v>
      </c>
      <c r="AY139" s="8"/>
      <c r="AZ139" s="8"/>
      <c r="BA139" s="22">
        <f t="shared" si="191"/>
        <v>625</v>
      </c>
      <c r="BB139" s="32" t="str">
        <f t="shared" si="139"/>
        <v>NA</v>
      </c>
      <c r="BC139" s="33" t="str" cm="1">
        <f t="array" ref="BC139">IFERROR(_xlfn.XLOOKUP($B$4&amp;$B$11&amp;BB139,$A$69:$A$91&amp;$B$69:$B$91&amp;$C$69:$C$91,$D$69:$D$91),"")</f>
        <v/>
      </c>
      <c r="BD139" s="37" t="str">
        <f t="shared" si="170"/>
        <v/>
      </c>
      <c r="BE139" s="37">
        <f t="shared" si="140"/>
        <v>0</v>
      </c>
      <c r="BF139" s="37">
        <f t="shared" si="141"/>
        <v>0</v>
      </c>
      <c r="BG139" s="32" t="str">
        <f t="shared" si="142"/>
        <v/>
      </c>
      <c r="BK139" s="20">
        <f t="shared" si="201"/>
        <v>133</v>
      </c>
      <c r="BL139" s="22">
        <f t="shared" si="187"/>
        <v>625</v>
      </c>
      <c r="BO139" s="22">
        <f t="shared" si="194"/>
        <v>625</v>
      </c>
      <c r="BP139" s="32" t="str">
        <f t="shared" si="143"/>
        <v>NA</v>
      </c>
      <c r="BQ139" s="33" t="str" cm="1">
        <f t="array" ref="BQ139">IFERROR(_xlfn.XLOOKUP($B$4&amp;$B$11&amp;BP139,$A$69:$A$91&amp;$B$69:$B$91&amp;$C$69:$C$91,$D$69:$D$91),"")</f>
        <v/>
      </c>
      <c r="BR139" s="37" t="str">
        <f t="shared" si="171"/>
        <v/>
      </c>
      <c r="BS139" s="37">
        <f t="shared" si="144"/>
        <v>0</v>
      </c>
      <c r="BT139" s="37">
        <f t="shared" si="145"/>
        <v>0</v>
      </c>
      <c r="BU139" s="32" t="str">
        <f t="shared" si="146"/>
        <v/>
      </c>
      <c r="BV139" s="32"/>
      <c r="BY139" s="6">
        <f t="shared" si="207"/>
        <v>133</v>
      </c>
      <c r="BZ139" s="9">
        <f t="shared" si="147"/>
        <v>500</v>
      </c>
      <c r="CA139" s="6">
        <f t="shared" si="148"/>
        <v>0</v>
      </c>
      <c r="CC139" s="8">
        <f t="shared" si="195"/>
        <v>500</v>
      </c>
      <c r="CD139" s="42" t="str">
        <f t="shared" si="149"/>
        <v>NA</v>
      </c>
      <c r="CE139" s="43" t="str" cm="1">
        <f t="array" ref="CE139">IFERROR(_xlfn.XLOOKUP($B$4&amp;$B$11&amp;CD139,$A$69:$A$91&amp;$B$69:$B$91&amp;$C$69:$C$91,$D$69:$D$91),"")</f>
        <v/>
      </c>
      <c r="CF139" s="42" t="str">
        <f t="shared" si="202"/>
        <v/>
      </c>
      <c r="CG139" s="44" t="str">
        <f t="shared" si="150"/>
        <v/>
      </c>
      <c r="CH139" s="44">
        <f t="shared" si="151"/>
        <v>0</v>
      </c>
      <c r="CI139" s="42" t="str">
        <f t="shared" si="152"/>
        <v/>
      </c>
      <c r="CJ139" s="42"/>
      <c r="CM139" s="6">
        <f t="shared" si="208"/>
        <v>133</v>
      </c>
      <c r="CN139" s="9">
        <f t="shared" si="153"/>
        <v>500</v>
      </c>
      <c r="CQ139" s="8">
        <f t="shared" si="196"/>
        <v>500</v>
      </c>
      <c r="CR139" s="42" t="str">
        <f t="shared" si="154"/>
        <v>NA</v>
      </c>
      <c r="CS139" s="43" t="str" cm="1">
        <f t="array" ref="CS139">IFERROR(_xlfn.XLOOKUP($B$4&amp;$B$11&amp;CR139,$A$69:$A$91&amp;$B$69:$B$91&amp;$C$69:$C$91,$D$69:$D$91),"")</f>
        <v/>
      </c>
      <c r="CT139" s="42" t="str">
        <f t="shared" si="203"/>
        <v/>
      </c>
      <c r="CU139" s="44" t="str">
        <f t="shared" si="155"/>
        <v/>
      </c>
      <c r="CV139" s="44">
        <f t="shared" si="156"/>
        <v>0</v>
      </c>
      <c r="CW139" s="42" t="str">
        <f t="shared" si="157"/>
        <v/>
      </c>
      <c r="DA139" s="6">
        <f t="shared" si="209"/>
        <v>133</v>
      </c>
      <c r="DB139" s="4">
        <f t="shared" si="188"/>
        <v>625</v>
      </c>
      <c r="DC139" s="6">
        <f t="shared" si="158"/>
        <v>0</v>
      </c>
      <c r="DE139" s="24">
        <f t="shared" si="197"/>
        <v>625</v>
      </c>
      <c r="DF139" s="42" t="str">
        <f t="shared" si="159"/>
        <v>NA</v>
      </c>
      <c r="DG139" s="43" t="str" cm="1">
        <f t="array" ref="DG139">IFERROR(_xlfn.XLOOKUP($B$4&amp;$B$11&amp;DF139,$A$69:$A$91&amp;$B$69:$B$91&amp;$C$69:$C$91,$D$69:$D$91),"")</f>
        <v/>
      </c>
      <c r="DH139" s="44" t="str">
        <f t="shared" si="172"/>
        <v/>
      </c>
      <c r="DI139" s="44">
        <f t="shared" si="160"/>
        <v>0</v>
      </c>
      <c r="DJ139" s="44">
        <f t="shared" si="161"/>
        <v>0</v>
      </c>
      <c r="DK139" s="42" t="str">
        <f t="shared" si="162"/>
        <v/>
      </c>
      <c r="DL139" s="42"/>
      <c r="DO139" s="6">
        <f t="shared" si="210"/>
        <v>133</v>
      </c>
      <c r="DP139" s="3">
        <f t="shared" si="189"/>
        <v>625</v>
      </c>
      <c r="DS139" s="24">
        <f t="shared" si="204"/>
        <v>625</v>
      </c>
      <c r="DT139" s="42" t="str">
        <f t="shared" si="163"/>
        <v>NA</v>
      </c>
      <c r="DU139" s="43" t="str" cm="1">
        <f t="array" ref="DU139">IFERROR(_xlfn.XLOOKUP($B$4&amp;$B$11&amp;DT139,$A$69:$A$91&amp;$B$69:$B$91&amp;$C$69:$C$91,$D$69:$D$91),"")</f>
        <v/>
      </c>
      <c r="DV139" s="44" t="str">
        <f t="shared" si="173"/>
        <v/>
      </c>
      <c r="DW139" s="44">
        <f t="shared" si="164"/>
        <v>0</v>
      </c>
      <c r="DX139" s="44">
        <f t="shared" si="165"/>
        <v>0</v>
      </c>
      <c r="DY139" s="42" t="str">
        <f t="shared" si="166"/>
        <v/>
      </c>
      <c r="DZ139" s="42"/>
      <c r="EC139" s="6">
        <f t="shared" si="211"/>
        <v>133</v>
      </c>
      <c r="ED139" s="47">
        <f t="shared" si="176"/>
        <v>531.91489361702122</v>
      </c>
      <c r="EE139" s="6">
        <f t="shared" si="175"/>
        <v>0</v>
      </c>
      <c r="EG139" s="8">
        <f t="shared" si="198"/>
        <v>531.91489361702122</v>
      </c>
      <c r="EH139" s="45" t="s">
        <v>62</v>
      </c>
      <c r="EI139" s="110">
        <f t="shared" si="177"/>
        <v>0</v>
      </c>
      <c r="EJ139" s="109">
        <f t="shared" si="174"/>
        <v>0</v>
      </c>
      <c r="EK139" s="109">
        <f t="shared" si="167"/>
        <v>0</v>
      </c>
      <c r="EL139" s="44">
        <f t="shared" si="168"/>
        <v>0</v>
      </c>
      <c r="EM139" s="42" t="str">
        <f t="shared" si="169"/>
        <v/>
      </c>
    </row>
    <row r="140" spans="21:143" hidden="1" x14ac:dyDescent="0.25">
      <c r="U140" s="6">
        <f t="shared" si="205"/>
        <v>134</v>
      </c>
      <c r="V140" s="9">
        <f t="shared" si="129"/>
        <v>500</v>
      </c>
      <c r="Y140" s="8">
        <f t="shared" si="192"/>
        <v>500</v>
      </c>
      <c r="Z140" s="30" t="str">
        <f t="shared" si="130"/>
        <v>NA</v>
      </c>
      <c r="AA140" s="28" t="str" cm="1">
        <f t="array" ref="AA140">IFERROR(_xlfn.XLOOKUP($B$4&amp;$B$11&amp;Z140,$A$69:$A$91&amp;$B$69:$B$91&amp;$C$69:$C$91,$D$69:$D$91),"")</f>
        <v/>
      </c>
      <c r="AB140" s="30" t="str">
        <f t="shared" si="199"/>
        <v/>
      </c>
      <c r="AC140" s="29" t="str">
        <f t="shared" si="131"/>
        <v/>
      </c>
      <c r="AD140" s="29">
        <f t="shared" si="132"/>
        <v>0</v>
      </c>
      <c r="AE140" s="30" t="str">
        <f t="shared" si="133"/>
        <v/>
      </c>
      <c r="AI140" s="6">
        <f t="shared" si="206"/>
        <v>134</v>
      </c>
      <c r="AJ140" s="9">
        <f t="shared" si="134"/>
        <v>500</v>
      </c>
      <c r="AM140" s="8">
        <f t="shared" si="193"/>
        <v>500</v>
      </c>
      <c r="AN140" s="32" t="str">
        <f t="shared" si="135"/>
        <v>NA</v>
      </c>
      <c r="AO140" s="33" t="str" cm="1">
        <f t="array" ref="AO140">IFERROR(_xlfn.XLOOKUP($B$4&amp;$B$11&amp;AN140,$A$69:$A$91&amp;$B$69:$B$91&amp;$C$69:$C$91,$D$69:$D$91),"")</f>
        <v/>
      </c>
      <c r="AP140" s="32" t="str">
        <f t="shared" si="200"/>
        <v/>
      </c>
      <c r="AQ140" s="37" t="str">
        <f t="shared" si="136"/>
        <v/>
      </c>
      <c r="AR140" s="37">
        <f t="shared" si="137"/>
        <v>0</v>
      </c>
      <c r="AS140" s="32" t="str">
        <f t="shared" si="138"/>
        <v/>
      </c>
      <c r="AT140" s="32"/>
      <c r="AU140" s="8"/>
      <c r="AV140" s="8"/>
      <c r="AW140" s="20">
        <f t="shared" si="190"/>
        <v>134</v>
      </c>
      <c r="AX140" s="22">
        <f t="shared" si="186"/>
        <v>625</v>
      </c>
      <c r="AY140" s="8"/>
      <c r="AZ140" s="8"/>
      <c r="BA140" s="22">
        <f t="shared" si="191"/>
        <v>625</v>
      </c>
      <c r="BB140" s="32" t="str">
        <f t="shared" si="139"/>
        <v>NA</v>
      </c>
      <c r="BC140" s="33" t="str" cm="1">
        <f t="array" ref="BC140">IFERROR(_xlfn.XLOOKUP($B$4&amp;$B$11&amp;BB140,$A$69:$A$91&amp;$B$69:$B$91&amp;$C$69:$C$91,$D$69:$D$91),"")</f>
        <v/>
      </c>
      <c r="BD140" s="37" t="str">
        <f t="shared" si="170"/>
        <v/>
      </c>
      <c r="BE140" s="37">
        <f t="shared" si="140"/>
        <v>0</v>
      </c>
      <c r="BF140" s="37">
        <f t="shared" si="141"/>
        <v>0</v>
      </c>
      <c r="BG140" s="32" t="str">
        <f t="shared" si="142"/>
        <v/>
      </c>
      <c r="BK140" s="20">
        <f t="shared" si="201"/>
        <v>134</v>
      </c>
      <c r="BL140" s="22">
        <f t="shared" si="187"/>
        <v>625</v>
      </c>
      <c r="BO140" s="22">
        <f t="shared" si="194"/>
        <v>625</v>
      </c>
      <c r="BP140" s="32" t="str">
        <f t="shared" si="143"/>
        <v>NA</v>
      </c>
      <c r="BQ140" s="33" t="str" cm="1">
        <f t="array" ref="BQ140">IFERROR(_xlfn.XLOOKUP($B$4&amp;$B$11&amp;BP140,$A$69:$A$91&amp;$B$69:$B$91&amp;$C$69:$C$91,$D$69:$D$91),"")</f>
        <v/>
      </c>
      <c r="BR140" s="37" t="str">
        <f t="shared" si="171"/>
        <v/>
      </c>
      <c r="BS140" s="37">
        <f t="shared" si="144"/>
        <v>0</v>
      </c>
      <c r="BT140" s="37">
        <f t="shared" si="145"/>
        <v>0</v>
      </c>
      <c r="BU140" s="32" t="str">
        <f t="shared" si="146"/>
        <v/>
      </c>
      <c r="BV140" s="32"/>
      <c r="BY140" s="6">
        <f t="shared" si="207"/>
        <v>134</v>
      </c>
      <c r="BZ140" s="9">
        <f t="shared" si="147"/>
        <v>500</v>
      </c>
      <c r="CA140" s="6">
        <f t="shared" si="148"/>
        <v>0</v>
      </c>
      <c r="CC140" s="8">
        <f t="shared" si="195"/>
        <v>500</v>
      </c>
      <c r="CD140" s="42" t="str">
        <f t="shared" si="149"/>
        <v>NA</v>
      </c>
      <c r="CE140" s="43" t="str" cm="1">
        <f t="array" ref="CE140">IFERROR(_xlfn.XLOOKUP($B$4&amp;$B$11&amp;CD140,$A$69:$A$91&amp;$B$69:$B$91&amp;$C$69:$C$91,$D$69:$D$91),"")</f>
        <v/>
      </c>
      <c r="CF140" s="42" t="str">
        <f t="shared" si="202"/>
        <v/>
      </c>
      <c r="CG140" s="44" t="str">
        <f t="shared" si="150"/>
        <v/>
      </c>
      <c r="CH140" s="44">
        <f t="shared" si="151"/>
        <v>0</v>
      </c>
      <c r="CI140" s="42" t="str">
        <f t="shared" si="152"/>
        <v/>
      </c>
      <c r="CJ140" s="42"/>
      <c r="CM140" s="6">
        <f t="shared" si="208"/>
        <v>134</v>
      </c>
      <c r="CN140" s="9">
        <f t="shared" si="153"/>
        <v>500</v>
      </c>
      <c r="CQ140" s="8">
        <f t="shared" si="196"/>
        <v>500</v>
      </c>
      <c r="CR140" s="42" t="str">
        <f t="shared" si="154"/>
        <v>NA</v>
      </c>
      <c r="CS140" s="43" t="str" cm="1">
        <f t="array" ref="CS140">IFERROR(_xlfn.XLOOKUP($B$4&amp;$B$11&amp;CR140,$A$69:$A$91&amp;$B$69:$B$91&amp;$C$69:$C$91,$D$69:$D$91),"")</f>
        <v/>
      </c>
      <c r="CT140" s="42" t="str">
        <f t="shared" si="203"/>
        <v/>
      </c>
      <c r="CU140" s="44" t="str">
        <f t="shared" si="155"/>
        <v/>
      </c>
      <c r="CV140" s="44">
        <f t="shared" si="156"/>
        <v>0</v>
      </c>
      <c r="CW140" s="42" t="str">
        <f t="shared" si="157"/>
        <v/>
      </c>
      <c r="DA140" s="6">
        <f t="shared" si="209"/>
        <v>134</v>
      </c>
      <c r="DB140" s="4">
        <f t="shared" si="188"/>
        <v>625</v>
      </c>
      <c r="DC140" s="6">
        <f t="shared" si="158"/>
        <v>0</v>
      </c>
      <c r="DE140" s="24">
        <f t="shared" si="197"/>
        <v>625</v>
      </c>
      <c r="DF140" s="42" t="str">
        <f t="shared" si="159"/>
        <v>NA</v>
      </c>
      <c r="DG140" s="43" t="str" cm="1">
        <f t="array" ref="DG140">IFERROR(_xlfn.XLOOKUP($B$4&amp;$B$11&amp;DF140,$A$69:$A$91&amp;$B$69:$B$91&amp;$C$69:$C$91,$D$69:$D$91),"")</f>
        <v/>
      </c>
      <c r="DH140" s="44" t="str">
        <f t="shared" si="172"/>
        <v/>
      </c>
      <c r="DI140" s="44">
        <f t="shared" si="160"/>
        <v>0</v>
      </c>
      <c r="DJ140" s="44">
        <f t="shared" si="161"/>
        <v>0</v>
      </c>
      <c r="DK140" s="42" t="str">
        <f t="shared" si="162"/>
        <v/>
      </c>
      <c r="DL140" s="42"/>
      <c r="DO140" s="6">
        <f t="shared" si="210"/>
        <v>134</v>
      </c>
      <c r="DP140" s="3">
        <f t="shared" si="189"/>
        <v>625</v>
      </c>
      <c r="DS140" s="24">
        <f t="shared" si="204"/>
        <v>625</v>
      </c>
      <c r="DT140" s="42" t="str">
        <f t="shared" si="163"/>
        <v>NA</v>
      </c>
      <c r="DU140" s="43" t="str" cm="1">
        <f t="array" ref="DU140">IFERROR(_xlfn.XLOOKUP($B$4&amp;$B$11&amp;DT140,$A$69:$A$91&amp;$B$69:$B$91&amp;$C$69:$C$91,$D$69:$D$91),"")</f>
        <v/>
      </c>
      <c r="DV140" s="44" t="str">
        <f t="shared" si="173"/>
        <v/>
      </c>
      <c r="DW140" s="44">
        <f t="shared" si="164"/>
        <v>0</v>
      </c>
      <c r="DX140" s="44">
        <f t="shared" si="165"/>
        <v>0</v>
      </c>
      <c r="DY140" s="42" t="str">
        <f t="shared" si="166"/>
        <v/>
      </c>
      <c r="DZ140" s="42"/>
      <c r="EC140" s="6">
        <f t="shared" si="211"/>
        <v>134</v>
      </c>
      <c r="ED140" s="47">
        <f t="shared" si="176"/>
        <v>531.91489361702122</v>
      </c>
      <c r="EE140" s="6">
        <f t="shared" si="175"/>
        <v>0</v>
      </c>
      <c r="EG140" s="8">
        <f t="shared" si="198"/>
        <v>531.91489361702122</v>
      </c>
      <c r="EH140" s="45" t="s">
        <v>62</v>
      </c>
      <c r="EI140" s="110">
        <f t="shared" si="177"/>
        <v>0</v>
      </c>
      <c r="EJ140" s="109">
        <f t="shared" si="174"/>
        <v>0</v>
      </c>
      <c r="EK140" s="109">
        <f t="shared" si="167"/>
        <v>0</v>
      </c>
      <c r="EL140" s="44">
        <f t="shared" si="168"/>
        <v>0</v>
      </c>
      <c r="EM140" s="42" t="str">
        <f t="shared" si="169"/>
        <v/>
      </c>
    </row>
    <row r="141" spans="21:143" hidden="1" x14ac:dyDescent="0.25">
      <c r="U141" s="6">
        <f t="shared" si="205"/>
        <v>135</v>
      </c>
      <c r="V141" s="9">
        <f t="shared" ref="V141:V204" si="212">PMT($B$6/12,300,150000,0)*-1</f>
        <v>500</v>
      </c>
      <c r="Y141" s="8">
        <f t="shared" si="192"/>
        <v>500</v>
      </c>
      <c r="Z141" s="30" t="str">
        <f t="shared" ref="Z141:Z204" si="213">IF(U141&lt;=$B$8*12,IF(AND($B$4="Fixed Rate",OR($B$11="Principal and Interest",$B$11="Interest Only"),U141&lt;=$B$7*12),"N",IF(AND($B$4="Fixed Rate",OR($B$11="Principal and Interest",$B$11="Interest Only"),U141&gt;$B$7*12),"Y",IF(AND($B$4="Variable Rate",$B$11="Principal and Interest"),"N",IF(AND($B$4="Variable Rate",$B$11="Interest Only",U141&lt;=$B$53),"N","Y")))),"NA")</f>
        <v>NA</v>
      </c>
      <c r="AA141" s="28" t="str" cm="1">
        <f t="array" ref="AA141">IFERROR(_xlfn.XLOOKUP($B$4&amp;$B$11&amp;Z141,$A$69:$A$91&amp;$B$69:$B$91&amp;$C$69:$C$91,$D$69:$D$91),"")</f>
        <v/>
      </c>
      <c r="AB141" s="30" t="str">
        <f t="shared" si="199"/>
        <v/>
      </c>
      <c r="AC141" s="29" t="str">
        <f t="shared" ref="AC141:AC204" si="214">IFERROR(IF(Z141="N",PMT(AA141/12,$B$8*12,-$B$5,0),PMT(AA141/12,COUNTIF(Z:Z,"Y"),-($B$5+CUMPRINC($B$6/12,$B$8*12,$B$5,1,COUNTIF(Z:Z,"N")-1,0)),0)),"")</f>
        <v/>
      </c>
      <c r="AD141" s="29">
        <f t="shared" ref="AD141:AD204" si="215">IF(U141=0,$B$30+$B$31+$B$32,IF(U141=$B$8*12,$B$33,0))</f>
        <v>0</v>
      </c>
      <c r="AE141" s="30" t="str">
        <f t="shared" ref="AE141:AE204" si="216">IF(U141=0,AC141+AD141-AB141,IF(U141&gt;$B$8*12,"",AC141+AD141))</f>
        <v/>
      </c>
      <c r="AI141" s="6">
        <f t="shared" si="206"/>
        <v>135</v>
      </c>
      <c r="AJ141" s="9">
        <f t="shared" ref="AJ141:AJ204" si="217">PMT($B$6/12,300,150000,0)*-1</f>
        <v>500</v>
      </c>
      <c r="AM141" s="8">
        <f t="shared" si="193"/>
        <v>500</v>
      </c>
      <c r="AN141" s="32" t="str">
        <f t="shared" ref="AN141:AN204" si="218">IF(AI141&lt;=$B$8*12,IF(AND($B$4="Fixed Rate",OR($B$11="Principal and Interest",$B$11="Interest Only"),AI141&lt;=$B$7*12),"N",IF(AND($B$4="Fixed Rate",OR($B$11="Principal and Interest",$B$11="Interest Only"),AI141&gt;$B$7*12),"Y",IF(AND($B$4="Variable Rate",$B$11="Principal and Interest"),"N",IF(AND($B$4="Variable Rate",$B$11="Interest Only",AI141&lt;=$B$53),"N","Y")))),"NA")</f>
        <v>NA</v>
      </c>
      <c r="AO141" s="33" t="str" cm="1">
        <f t="array" ref="AO141">IFERROR(_xlfn.XLOOKUP($B$4&amp;$B$11&amp;AN141,$A$69:$A$91&amp;$B$69:$B$91&amp;$C$69:$C$91,$D$69:$D$91),"")</f>
        <v/>
      </c>
      <c r="AP141" s="32" t="str">
        <f t="shared" si="200"/>
        <v/>
      </c>
      <c r="AQ141" s="37" t="str">
        <f t="shared" ref="AQ141:AQ204" si="219">IFERROR(IF(AN141="N",PMT(AO141/12,$B$8*12,-$B$5,0),PMT(AO141/12,COUNTIF(AN:AN,"Y"),-($B$5+CUMPRINC($B$6/12,$B$8*12,$B$5,1,COUNTIF(AN:AN,"N")-1,0)),0)),"")</f>
        <v/>
      </c>
      <c r="AR141" s="37">
        <f t="shared" ref="AR141:AR204" si="220">IF(AI141=0,$C$32+$C$30+$C$31,IF(AI141=$B$8*12,$C$33,0))</f>
        <v>0</v>
      </c>
      <c r="AS141" s="32" t="str">
        <f t="shared" ref="AS141:AS204" si="221">IF(AI141=0,AQ141+AR141-AP141,IF(AI141&gt;$B$8*12,"",AQ141+AR141))</f>
        <v/>
      </c>
      <c r="AT141" s="32"/>
      <c r="AU141" s="8"/>
      <c r="AV141" s="8"/>
      <c r="AW141" s="20">
        <f t="shared" si="190"/>
        <v>135</v>
      </c>
      <c r="AX141" s="22">
        <f t="shared" si="186"/>
        <v>625</v>
      </c>
      <c r="AY141" s="8"/>
      <c r="AZ141" s="8"/>
      <c r="BA141" s="22">
        <f t="shared" si="191"/>
        <v>625</v>
      </c>
      <c r="BB141" s="32" t="str">
        <f t="shared" ref="BB141:BB204" si="222">IF(AW141&lt;=$B$8*12,IF(AND($B$4="Fixed Rate",OR($B$11="Principal and Interest",$B$11="Interest Only"),AW141&lt;=$B$7*12),"N",IF(AND($B$4="Fixed Rate",OR($B$11="Principal and Interest",$B$11="Interest Only"),AW141&gt;$B$7*12),"Y",IF(AND($B$4="Variable Rate",$B$11="Principal and Interest"),"N",IF(AND($B$4="Variable Rate",$B$11="Interest Only",AW141&lt;=$B$53),"N","Y")))),"NA")</f>
        <v>NA</v>
      </c>
      <c r="BC141" s="33" t="str" cm="1">
        <f t="array" ref="BC141">IFERROR(_xlfn.XLOOKUP($B$4&amp;$B$11&amp;BB141,$A$69:$A$91&amp;$B$69:$B$91&amp;$C$69:$C$91,$D$69:$D$91),"")</f>
        <v/>
      </c>
      <c r="BD141" s="37" t="str">
        <f t="shared" si="170"/>
        <v/>
      </c>
      <c r="BE141" s="37">
        <f t="shared" ref="BE141:BE204" si="223">IFERROR(IF(BB141="N",BD141*BC141/12,PMT(BC141/12,COUNTIF(BB:BB,"Y"),-$B$5,0)),0)</f>
        <v>0</v>
      </c>
      <c r="BF141" s="37">
        <f t="shared" ref="BF141:BF204" si="224">IF(AW141=0,$B$30+$B$31+$B$32,IF(AW141=$B$8*12,$B$33,0))</f>
        <v>0</v>
      </c>
      <c r="BG141" s="32" t="str">
        <f t="shared" ref="BG141:BG204" si="225">IF(AW141=0,BE141+BF141-BD141,IF(AW141&gt;$B$8*12,"",BE141+BF141))</f>
        <v/>
      </c>
      <c r="BK141" s="20">
        <f t="shared" si="201"/>
        <v>135</v>
      </c>
      <c r="BL141" s="22">
        <f t="shared" si="187"/>
        <v>625</v>
      </c>
      <c r="BO141" s="22">
        <f t="shared" si="194"/>
        <v>625</v>
      </c>
      <c r="BP141" s="32" t="str">
        <f t="shared" ref="BP141:BP204" si="226">IF(BK141&lt;=$B$8*12,IF(AND($B$4="Fixed Rate",OR($B$11="Principal and Interest",$B$11="Interest Only"),BK141&lt;=$B$7*12),"N",IF(AND($B$4="Fixed Rate",OR($B$11="Principal and Interest",$B$11="Interest Only"),BK141&gt;$B$7*12),"Y",IF(AND($B$4="Variable Rate",$B$11="Principal and Interest"),"N",IF(AND($B$4="Variable Rate",$B$11="Interest Only",BK141&lt;=$B$53),"N","Y")))),"NA")</f>
        <v>NA</v>
      </c>
      <c r="BQ141" s="33" t="str" cm="1">
        <f t="array" ref="BQ141">IFERROR(_xlfn.XLOOKUP($B$4&amp;$B$11&amp;BP141,$A$69:$A$91&amp;$B$69:$B$91&amp;$C$69:$C$91,$D$69:$D$91),"")</f>
        <v/>
      </c>
      <c r="BR141" s="37" t="str">
        <f t="shared" si="171"/>
        <v/>
      </c>
      <c r="BS141" s="37">
        <f t="shared" ref="BS141:BS204" si="227">IFERROR(IF(BP141="N",BR141*BQ141/12,PMT(BQ141/12,COUNTIF(BP:BP,"Y"),-$B$5,0)),0)</f>
        <v>0</v>
      </c>
      <c r="BT141" s="37">
        <f t="shared" ref="BT141:BT204" si="228">IF(BK141=0,$C$32+$C$30+$C$31,IF(BK141=$B$8*12,$C$33,0))</f>
        <v>0</v>
      </c>
      <c r="BU141" s="32" t="str">
        <f t="shared" ref="BU141:BU204" si="229">IF(BK141=0,BS141+BT141-BR141,IF(BK141&gt;$B$8*12,"",BS141+BT141))</f>
        <v/>
      </c>
      <c r="BV141" s="32"/>
      <c r="BY141" s="6">
        <f t="shared" si="207"/>
        <v>135</v>
      </c>
      <c r="BZ141" s="9">
        <f t="shared" ref="BZ141:BZ204" si="230">PMT($B$6/12,300,150000,0)*-1</f>
        <v>500</v>
      </c>
      <c r="CA141" s="6">
        <f t="shared" ref="CA141:CA204" si="231">IF(MOD(BY141,12)=0,$B$41,0)</f>
        <v>0</v>
      </c>
      <c r="CC141" s="8">
        <f t="shared" si="195"/>
        <v>500</v>
      </c>
      <c r="CD141" s="42" t="str">
        <f t="shared" ref="CD141:CD204" si="232">IF(BY141&lt;=$B$8*12,IF(AND($B$4="Fixed Rate",OR($B$11="Principal and Interest",$B$11="Interest Only"),BY141&lt;=$B$7*12),"N",IF(AND($B$4="Fixed Rate",OR($B$11="Principal and Interest",$B$11="Interest Only"),BY141&gt;$B$7*12),"Y",IF(AND($B$4="Variable Rate",$B$11="Principal and Interest"),"N",IF(AND($B$4="Variable Rate",$B$11="Interest Only",BY141&lt;=$B$53),"N","Y")))),"NA")</f>
        <v>NA</v>
      </c>
      <c r="CE141" s="43" t="str" cm="1">
        <f t="array" ref="CE141">IFERROR(_xlfn.XLOOKUP($B$4&amp;$B$11&amp;CD141,$A$69:$A$91&amp;$B$69:$B$91&amp;$C$69:$C$91,$D$69:$D$91),"")</f>
        <v/>
      </c>
      <c r="CF141" s="42" t="str">
        <f t="shared" si="202"/>
        <v/>
      </c>
      <c r="CG141" s="44" t="str">
        <f t="shared" ref="CG141:CG204" si="233">IFERROR(IF(CD141="N",PMT(CE141/12,$B$8*12,-$B$5,0),PMT(CE141/12,COUNTIF(CD:CD,"Y"),-($B$5+CUMPRINC($B$6/12,$B$8*12,$B$5,1,COUNTIF(CD:CD,"N")-1,0)),0)),"")</f>
        <v/>
      </c>
      <c r="CH141" s="44">
        <f t="shared" ref="CH141:CH204" si="234">IF(BY141=0,$B$39+$B$41,IF(BY141=$B$8*12,$B$40,IF(MOD(BY141,12)=0,$B$41,0)))</f>
        <v>0</v>
      </c>
      <c r="CI141" s="42" t="str">
        <f t="shared" ref="CI141:CI204" si="235">IF(BY141=0,CG141+CH141-CF141,IF(BY141&gt;$B$8*12,"",CG141+CH141))</f>
        <v/>
      </c>
      <c r="CJ141" s="42"/>
      <c r="CM141" s="6">
        <f t="shared" si="208"/>
        <v>135</v>
      </c>
      <c r="CN141" s="9">
        <f t="shared" ref="CN141:CN204" si="236">PMT($B$6/12,300,150000,0)*-1</f>
        <v>500</v>
      </c>
      <c r="CQ141" s="8">
        <f t="shared" si="196"/>
        <v>500</v>
      </c>
      <c r="CR141" s="42" t="str">
        <f t="shared" ref="CR141:CR204" si="237">IF(CM141&lt;=$B$8*12,IF(AND($B$4="Fixed Rate",OR($B$11="Principal and Interest",$B$11="Interest Only"),CM141&lt;=$B$7*12),"N",IF(AND($B$4="Fixed Rate",OR($B$11="Principal and Interest",$B$11="Interest Only"),CM141&gt;$B$7*12),"Y",IF(AND($B$4="Variable Rate",$B$11="Principal and Interest"),"N",IF(AND($B$4="Variable Rate",$B$11="Interest Only",CM141&lt;=$B$53),"N","Y")))),"NA")</f>
        <v>NA</v>
      </c>
      <c r="CS141" s="43" t="str" cm="1">
        <f t="array" ref="CS141">IFERROR(_xlfn.XLOOKUP($B$4&amp;$B$11&amp;CR141,$A$69:$A$91&amp;$B$69:$B$91&amp;$C$69:$C$91,$D$69:$D$91),"")</f>
        <v/>
      </c>
      <c r="CT141" s="42" t="str">
        <f t="shared" si="203"/>
        <v/>
      </c>
      <c r="CU141" s="44" t="str">
        <f t="shared" ref="CU141:CU204" si="238">IFERROR(IF(CR141="N",PMT(CS141/12,$B$8*12,-$B$5,0),PMT(CS141/12,COUNTIF(CR:CR,"Y"),-($B$5+CUMPRINC($B$6/12,$B$8*12,$B$5,1,COUNTIF(CR:CR,"N")-1,0)),0)),"")</f>
        <v/>
      </c>
      <c r="CV141" s="44">
        <f t="shared" ref="CV141:CV204" si="239">IF(CM141=0,$C$39+$C$37+$C$38,IF(CM141=$B$8*12,$C$40,0))</f>
        <v>0</v>
      </c>
      <c r="CW141" s="42" t="str">
        <f t="shared" ref="CW141:CW204" si="240">IF(CM141=0,CU141+CV141-CT141,IF(CM141&gt;$B$8*12,"",CU141+CV141))</f>
        <v/>
      </c>
      <c r="DA141" s="6">
        <f t="shared" si="209"/>
        <v>135</v>
      </c>
      <c r="DB141" s="4">
        <f t="shared" si="188"/>
        <v>625</v>
      </c>
      <c r="DC141" s="6">
        <f t="shared" ref="DC141:DC204" si="241">IF(MOD(DA141,12)=0,$B$41,0)</f>
        <v>0</v>
      </c>
      <c r="DE141" s="24">
        <f t="shared" si="197"/>
        <v>625</v>
      </c>
      <c r="DF141" s="42" t="str">
        <f t="shared" ref="DF141:DF204" si="242">IF(DA141&lt;=$B$8*12,IF(AND($B$4="Fixed Rate",OR($B$11="Principal and Interest",$B$11="Interest Only"),DA141&lt;=$B$7*12),"N",IF(AND($B$4="Fixed Rate",OR($B$11="Principal and Interest",$B$11="Interest Only"),DA141&gt;$B$7*12),"Y",IF(AND($B$4="Variable Rate",$B$11="Principal and Interest"),"N",IF(AND($B$4="Variable Rate",$B$11="Interest Only",DA141&lt;=$B$53),"N","Y")))),"NA")</f>
        <v>NA</v>
      </c>
      <c r="DG141" s="43" t="str" cm="1">
        <f t="array" ref="DG141">IFERROR(_xlfn.XLOOKUP($B$4&amp;$B$11&amp;DF141,$A$69:$A$91&amp;$B$69:$B$91&amp;$C$69:$C$91,$D$69:$D$91),"")</f>
        <v/>
      </c>
      <c r="DH141" s="44" t="str">
        <f t="shared" si="172"/>
        <v/>
      </c>
      <c r="DI141" s="44">
        <f t="shared" ref="DI141:DI204" si="243">IFERROR(IF(DF141="N",DH141*DG141/12,PMT(DG141/12,COUNTIF(DF:DF,"Y"),-$B$5,0)),0)</f>
        <v>0</v>
      </c>
      <c r="DJ141" s="44">
        <f t="shared" ref="DJ141:DJ204" si="244">IF(DA141=0,$B$39+$B$41,IF(DA141=$B$8*12,$B$40,IF(MOD(DA141,12)=0,$B$41,0)))</f>
        <v>0</v>
      </c>
      <c r="DK141" s="42" t="str">
        <f t="shared" ref="DK141:DK204" si="245">IF(DA141=0,DI141+DJ141-DH141,IF(DA141&gt;$B$8*12,"",DI141+DJ141))</f>
        <v/>
      </c>
      <c r="DL141" s="42"/>
      <c r="DO141" s="6">
        <f t="shared" si="210"/>
        <v>135</v>
      </c>
      <c r="DP141" s="3">
        <f t="shared" si="189"/>
        <v>625</v>
      </c>
      <c r="DS141" s="24">
        <f t="shared" si="204"/>
        <v>625</v>
      </c>
      <c r="DT141" s="42" t="str">
        <f t="shared" ref="DT141:DT204" si="246">IF(DO141&lt;=$B$8*12,IF(AND($B$4="Fixed Rate",OR($B$11="Principal and Interest",$B$11="Interest Only"),DO141&lt;=$B$7*12),"N",IF(AND($B$4="Fixed Rate",OR($B$11="Principal and Interest",$B$11="Interest Only"),DO141&gt;$B$7*12),"Y",IF(AND($B$4="Variable Rate",$B$11="Principal and Interest"),"N",IF(AND($B$4="Variable Rate",$B$11="Interest Only",DO141&lt;=$B$53),"N","Y")))),"NA")</f>
        <v>NA</v>
      </c>
      <c r="DU141" s="43" t="str" cm="1">
        <f t="array" ref="DU141">IFERROR(_xlfn.XLOOKUP($B$4&amp;$B$11&amp;DT141,$A$69:$A$91&amp;$B$69:$B$91&amp;$C$69:$C$91,$D$69:$D$91),"")</f>
        <v/>
      </c>
      <c r="DV141" s="44" t="str">
        <f t="shared" si="173"/>
        <v/>
      </c>
      <c r="DW141" s="44">
        <f t="shared" ref="DW141:DW204" si="247">IFERROR(IF(DT141="N",DV141*DU141/12,PMT(DU141/12,COUNTIF(DT:DT,"Y"),-$B$5,0)),0)</f>
        <v>0</v>
      </c>
      <c r="DX141" s="44">
        <f t="shared" ref="DX141:DX204" si="248">IF(DO141=0,$C$39+$C$37+$C$38,IF(DO141=$B$8*12,$C$40,0))</f>
        <v>0</v>
      </c>
      <c r="DY141" s="42" t="str">
        <f t="shared" ref="DY141:DY204" si="249">IF(DO141=0,DW141+DX141-DV141,IF(DO141&gt;$B$8*12,"",DW141+DX141))</f>
        <v/>
      </c>
      <c r="DZ141" s="42"/>
      <c r="EC141" s="6">
        <f t="shared" si="211"/>
        <v>135</v>
      </c>
      <c r="ED141" s="47">
        <f t="shared" si="176"/>
        <v>531.91489361702122</v>
      </c>
      <c r="EE141" s="6">
        <f t="shared" si="175"/>
        <v>0</v>
      </c>
      <c r="EG141" s="8">
        <f t="shared" si="198"/>
        <v>531.91489361702122</v>
      </c>
      <c r="EH141" s="45" t="s">
        <v>62</v>
      </c>
      <c r="EI141" s="110">
        <f t="shared" si="177"/>
        <v>0</v>
      </c>
      <c r="EJ141" s="109">
        <f t="shared" si="174"/>
        <v>0</v>
      </c>
      <c r="EK141" s="109">
        <f t="shared" ref="EK141:EK204" si="250">IF(EC141&lt;=18,EJ141*EI141/12,PMT(EI141/12,$B$8*12-18,-$B$5))</f>
        <v>0</v>
      </c>
      <c r="EL141" s="44">
        <f t="shared" ref="EL141:EL204" si="251">IF(EC141=0,$D$37+$D$39,IF(EC141=$B$8*12,$D$40,IF(AND(MOD(EC141,12)=0,EC141&gt;18),$B$41,0)))</f>
        <v>0</v>
      </c>
      <c r="EM141" s="42" t="str">
        <f t="shared" ref="EM141:EM204" si="252">IF(EC141=0,EK141+EL141-EJ141,IF(EC141&gt;$B$8*12,"",EK141+EL141))</f>
        <v/>
      </c>
    </row>
    <row r="142" spans="21:143" hidden="1" x14ac:dyDescent="0.25">
      <c r="U142" s="6">
        <f t="shared" si="205"/>
        <v>136</v>
      </c>
      <c r="V142" s="9">
        <f t="shared" si="212"/>
        <v>500</v>
      </c>
      <c r="Y142" s="8">
        <f t="shared" si="192"/>
        <v>500</v>
      </c>
      <c r="Z142" s="30" t="str">
        <f t="shared" si="213"/>
        <v>NA</v>
      </c>
      <c r="AA142" s="28" t="str" cm="1">
        <f t="array" ref="AA142">IFERROR(_xlfn.XLOOKUP($B$4&amp;$B$11&amp;Z142,$A$69:$A$91&amp;$B$69:$B$91&amp;$C$69:$C$91,$D$69:$D$91),"")</f>
        <v/>
      </c>
      <c r="AB142" s="30" t="str">
        <f t="shared" si="199"/>
        <v/>
      </c>
      <c r="AC142" s="29" t="str">
        <f t="shared" si="214"/>
        <v/>
      </c>
      <c r="AD142" s="29">
        <f t="shared" si="215"/>
        <v>0</v>
      </c>
      <c r="AE142" s="30" t="str">
        <f t="shared" si="216"/>
        <v/>
      </c>
      <c r="AI142" s="6">
        <f t="shared" si="206"/>
        <v>136</v>
      </c>
      <c r="AJ142" s="9">
        <f t="shared" si="217"/>
        <v>500</v>
      </c>
      <c r="AM142" s="8">
        <f t="shared" si="193"/>
        <v>500</v>
      </c>
      <c r="AN142" s="32" t="str">
        <f t="shared" si="218"/>
        <v>NA</v>
      </c>
      <c r="AO142" s="33" t="str" cm="1">
        <f t="array" ref="AO142">IFERROR(_xlfn.XLOOKUP($B$4&amp;$B$11&amp;AN142,$A$69:$A$91&amp;$B$69:$B$91&amp;$C$69:$C$91,$D$69:$D$91),"")</f>
        <v/>
      </c>
      <c r="AP142" s="32" t="str">
        <f t="shared" si="200"/>
        <v/>
      </c>
      <c r="AQ142" s="37" t="str">
        <f t="shared" si="219"/>
        <v/>
      </c>
      <c r="AR142" s="37">
        <f t="shared" si="220"/>
        <v>0</v>
      </c>
      <c r="AS142" s="32" t="str">
        <f t="shared" si="221"/>
        <v/>
      </c>
      <c r="AT142" s="32"/>
      <c r="AU142" s="8"/>
      <c r="AV142" s="8"/>
      <c r="AW142" s="20">
        <f t="shared" si="190"/>
        <v>136</v>
      </c>
      <c r="AX142" s="22">
        <f t="shared" si="186"/>
        <v>625</v>
      </c>
      <c r="AY142" s="8"/>
      <c r="AZ142" s="8"/>
      <c r="BA142" s="22">
        <f t="shared" si="191"/>
        <v>625</v>
      </c>
      <c r="BB142" s="32" t="str">
        <f t="shared" si="222"/>
        <v>NA</v>
      </c>
      <c r="BC142" s="33" t="str" cm="1">
        <f t="array" ref="BC142">IFERROR(_xlfn.XLOOKUP($B$4&amp;$B$11&amp;BB142,$A$69:$A$91&amp;$B$69:$B$91&amp;$C$69:$C$91,$D$69:$D$91),"")</f>
        <v/>
      </c>
      <c r="BD142" s="37" t="str">
        <f t="shared" ref="BD142:BD205" si="253">IFERROR(IF(BB142="N",$B$5,BD141-(BE142-BC142*BD141/12)),"")</f>
        <v/>
      </c>
      <c r="BE142" s="37">
        <f t="shared" si="223"/>
        <v>0</v>
      </c>
      <c r="BF142" s="37">
        <f t="shared" si="224"/>
        <v>0</v>
      </c>
      <c r="BG142" s="32" t="str">
        <f t="shared" si="225"/>
        <v/>
      </c>
      <c r="BK142" s="20">
        <f t="shared" si="201"/>
        <v>136</v>
      </c>
      <c r="BL142" s="22">
        <f t="shared" si="187"/>
        <v>625</v>
      </c>
      <c r="BO142" s="22">
        <f t="shared" si="194"/>
        <v>625</v>
      </c>
      <c r="BP142" s="32" t="str">
        <f t="shared" si="226"/>
        <v>NA</v>
      </c>
      <c r="BQ142" s="33" t="str" cm="1">
        <f t="array" ref="BQ142">IFERROR(_xlfn.XLOOKUP($B$4&amp;$B$11&amp;BP142,$A$69:$A$91&amp;$B$69:$B$91&amp;$C$69:$C$91,$D$69:$D$91),"")</f>
        <v/>
      </c>
      <c r="BR142" s="37" t="str">
        <f t="shared" ref="BR142:BR205" si="254">IFERROR(IF(BP142="N",$B$5,BR141-(BS142-BQ142*BR141/12)),"")</f>
        <v/>
      </c>
      <c r="BS142" s="37">
        <f t="shared" si="227"/>
        <v>0</v>
      </c>
      <c r="BT142" s="37">
        <f t="shared" si="228"/>
        <v>0</v>
      </c>
      <c r="BU142" s="32" t="str">
        <f t="shared" si="229"/>
        <v/>
      </c>
      <c r="BV142" s="32"/>
      <c r="BY142" s="6">
        <f t="shared" si="207"/>
        <v>136</v>
      </c>
      <c r="BZ142" s="9">
        <f t="shared" si="230"/>
        <v>500</v>
      </c>
      <c r="CA142" s="6">
        <f t="shared" si="231"/>
        <v>0</v>
      </c>
      <c r="CC142" s="8">
        <f t="shared" si="195"/>
        <v>500</v>
      </c>
      <c r="CD142" s="42" t="str">
        <f t="shared" si="232"/>
        <v>NA</v>
      </c>
      <c r="CE142" s="43" t="str" cm="1">
        <f t="array" ref="CE142">IFERROR(_xlfn.XLOOKUP($B$4&amp;$B$11&amp;CD142,$A$69:$A$91&amp;$B$69:$B$91&amp;$C$69:$C$91,$D$69:$D$91),"")</f>
        <v/>
      </c>
      <c r="CF142" s="42" t="str">
        <f t="shared" si="202"/>
        <v/>
      </c>
      <c r="CG142" s="44" t="str">
        <f t="shared" si="233"/>
        <v/>
      </c>
      <c r="CH142" s="44">
        <f t="shared" si="234"/>
        <v>0</v>
      </c>
      <c r="CI142" s="42" t="str">
        <f t="shared" si="235"/>
        <v/>
      </c>
      <c r="CJ142" s="42"/>
      <c r="CM142" s="6">
        <f t="shared" si="208"/>
        <v>136</v>
      </c>
      <c r="CN142" s="9">
        <f t="shared" si="236"/>
        <v>500</v>
      </c>
      <c r="CQ142" s="8">
        <f t="shared" si="196"/>
        <v>500</v>
      </c>
      <c r="CR142" s="42" t="str">
        <f t="shared" si="237"/>
        <v>NA</v>
      </c>
      <c r="CS142" s="43" t="str" cm="1">
        <f t="array" ref="CS142">IFERROR(_xlfn.XLOOKUP($B$4&amp;$B$11&amp;CR142,$A$69:$A$91&amp;$B$69:$B$91&amp;$C$69:$C$91,$D$69:$D$91),"")</f>
        <v/>
      </c>
      <c r="CT142" s="42" t="str">
        <f t="shared" si="203"/>
        <v/>
      </c>
      <c r="CU142" s="44" t="str">
        <f t="shared" si="238"/>
        <v/>
      </c>
      <c r="CV142" s="44">
        <f t="shared" si="239"/>
        <v>0</v>
      </c>
      <c r="CW142" s="42" t="str">
        <f t="shared" si="240"/>
        <v/>
      </c>
      <c r="DA142" s="6">
        <f t="shared" si="209"/>
        <v>136</v>
      </c>
      <c r="DB142" s="4">
        <f t="shared" si="188"/>
        <v>625</v>
      </c>
      <c r="DC142" s="6">
        <f t="shared" si="241"/>
        <v>0</v>
      </c>
      <c r="DE142" s="24">
        <f t="shared" si="197"/>
        <v>625</v>
      </c>
      <c r="DF142" s="42" t="str">
        <f t="shared" si="242"/>
        <v>NA</v>
      </c>
      <c r="DG142" s="43" t="str" cm="1">
        <f t="array" ref="DG142">IFERROR(_xlfn.XLOOKUP($B$4&amp;$B$11&amp;DF142,$A$69:$A$91&amp;$B$69:$B$91&amp;$C$69:$C$91,$D$69:$D$91),"")</f>
        <v/>
      </c>
      <c r="DH142" s="44" t="str">
        <f t="shared" ref="DH142:DH205" si="255">IFERROR(IF(DF142="N",$B$5,DH141-(DI142-DG142*DH141/12)),"")</f>
        <v/>
      </c>
      <c r="DI142" s="44">
        <f t="shared" si="243"/>
        <v>0</v>
      </c>
      <c r="DJ142" s="44">
        <f t="shared" si="244"/>
        <v>0</v>
      </c>
      <c r="DK142" s="42" t="str">
        <f t="shared" si="245"/>
        <v/>
      </c>
      <c r="DL142" s="42"/>
      <c r="DO142" s="6">
        <f t="shared" si="210"/>
        <v>136</v>
      </c>
      <c r="DP142" s="3">
        <f t="shared" si="189"/>
        <v>625</v>
      </c>
      <c r="DS142" s="24">
        <f t="shared" si="204"/>
        <v>625</v>
      </c>
      <c r="DT142" s="42" t="str">
        <f t="shared" si="246"/>
        <v>NA</v>
      </c>
      <c r="DU142" s="43" t="str" cm="1">
        <f t="array" ref="DU142">IFERROR(_xlfn.XLOOKUP($B$4&amp;$B$11&amp;DT142,$A$69:$A$91&amp;$B$69:$B$91&amp;$C$69:$C$91,$D$69:$D$91),"")</f>
        <v/>
      </c>
      <c r="DV142" s="44" t="str">
        <f t="shared" ref="DV142:DV205" si="256">IFERROR(IF(DT142="N",$B$5,DV141-(DW142-DU142*DV141/12)),"")</f>
        <v/>
      </c>
      <c r="DW142" s="44">
        <f t="shared" si="247"/>
        <v>0</v>
      </c>
      <c r="DX142" s="44">
        <f t="shared" si="248"/>
        <v>0</v>
      </c>
      <c r="DY142" s="42" t="str">
        <f t="shared" si="249"/>
        <v/>
      </c>
      <c r="DZ142" s="42"/>
      <c r="EC142" s="6">
        <f t="shared" si="211"/>
        <v>136</v>
      </c>
      <c r="ED142" s="47">
        <f t="shared" si="176"/>
        <v>531.91489361702122</v>
      </c>
      <c r="EE142" s="6">
        <f t="shared" si="175"/>
        <v>0</v>
      </c>
      <c r="EG142" s="8">
        <f t="shared" si="198"/>
        <v>531.91489361702122</v>
      </c>
      <c r="EH142" s="45" t="s">
        <v>62</v>
      </c>
      <c r="EI142" s="110">
        <f t="shared" si="177"/>
        <v>0</v>
      </c>
      <c r="EJ142" s="109">
        <f t="shared" ref="EJ142:EJ205" si="257">IF(EC142&lt;=18,$B$5,(EJ141-(EK142-EI142*EJ141/12)))</f>
        <v>0</v>
      </c>
      <c r="EK142" s="109">
        <f t="shared" si="250"/>
        <v>0</v>
      </c>
      <c r="EL142" s="44">
        <f t="shared" si="251"/>
        <v>0</v>
      </c>
      <c r="EM142" s="42" t="str">
        <f t="shared" si="252"/>
        <v/>
      </c>
    </row>
    <row r="143" spans="21:143" hidden="1" x14ac:dyDescent="0.25">
      <c r="U143" s="6">
        <f t="shared" si="205"/>
        <v>137</v>
      </c>
      <c r="V143" s="9">
        <f t="shared" si="212"/>
        <v>500</v>
      </c>
      <c r="Y143" s="8">
        <f t="shared" si="192"/>
        <v>500</v>
      </c>
      <c r="Z143" s="30" t="str">
        <f t="shared" si="213"/>
        <v>NA</v>
      </c>
      <c r="AA143" s="28" t="str" cm="1">
        <f t="array" ref="AA143">IFERROR(_xlfn.XLOOKUP($B$4&amp;$B$11&amp;Z143,$A$69:$A$91&amp;$B$69:$B$91&amp;$C$69:$C$91,$D$69:$D$91),"")</f>
        <v/>
      </c>
      <c r="AB143" s="30" t="str">
        <f t="shared" si="199"/>
        <v/>
      </c>
      <c r="AC143" s="29" t="str">
        <f t="shared" si="214"/>
        <v/>
      </c>
      <c r="AD143" s="29">
        <f t="shared" si="215"/>
        <v>0</v>
      </c>
      <c r="AE143" s="30" t="str">
        <f t="shared" si="216"/>
        <v/>
      </c>
      <c r="AI143" s="6">
        <f t="shared" si="206"/>
        <v>137</v>
      </c>
      <c r="AJ143" s="9">
        <f t="shared" si="217"/>
        <v>500</v>
      </c>
      <c r="AM143" s="8">
        <f t="shared" si="193"/>
        <v>500</v>
      </c>
      <c r="AN143" s="32" t="str">
        <f t="shared" si="218"/>
        <v>NA</v>
      </c>
      <c r="AO143" s="33" t="str" cm="1">
        <f t="array" ref="AO143">IFERROR(_xlfn.XLOOKUP($B$4&amp;$B$11&amp;AN143,$A$69:$A$91&amp;$B$69:$B$91&amp;$C$69:$C$91,$D$69:$D$91),"")</f>
        <v/>
      </c>
      <c r="AP143" s="32" t="str">
        <f t="shared" si="200"/>
        <v/>
      </c>
      <c r="AQ143" s="37" t="str">
        <f t="shared" si="219"/>
        <v/>
      </c>
      <c r="AR143" s="37">
        <f t="shared" si="220"/>
        <v>0</v>
      </c>
      <c r="AS143" s="32" t="str">
        <f t="shared" si="221"/>
        <v/>
      </c>
      <c r="AT143" s="32"/>
      <c r="AU143" s="8"/>
      <c r="AV143" s="8"/>
      <c r="AW143" s="20">
        <f t="shared" si="190"/>
        <v>137</v>
      </c>
      <c r="AX143" s="22">
        <f t="shared" si="186"/>
        <v>625</v>
      </c>
      <c r="AY143" s="8"/>
      <c r="AZ143" s="8"/>
      <c r="BA143" s="22">
        <f t="shared" si="191"/>
        <v>625</v>
      </c>
      <c r="BB143" s="32" t="str">
        <f t="shared" si="222"/>
        <v>NA</v>
      </c>
      <c r="BC143" s="33" t="str" cm="1">
        <f t="array" ref="BC143">IFERROR(_xlfn.XLOOKUP($B$4&amp;$B$11&amp;BB143,$A$69:$A$91&amp;$B$69:$B$91&amp;$C$69:$C$91,$D$69:$D$91),"")</f>
        <v/>
      </c>
      <c r="BD143" s="37" t="str">
        <f t="shared" si="253"/>
        <v/>
      </c>
      <c r="BE143" s="37">
        <f t="shared" si="223"/>
        <v>0</v>
      </c>
      <c r="BF143" s="37">
        <f t="shared" si="224"/>
        <v>0</v>
      </c>
      <c r="BG143" s="32" t="str">
        <f t="shared" si="225"/>
        <v/>
      </c>
      <c r="BK143" s="20">
        <f t="shared" si="201"/>
        <v>137</v>
      </c>
      <c r="BL143" s="22">
        <f t="shared" si="187"/>
        <v>625</v>
      </c>
      <c r="BO143" s="22">
        <f t="shared" si="194"/>
        <v>625</v>
      </c>
      <c r="BP143" s="32" t="str">
        <f t="shared" si="226"/>
        <v>NA</v>
      </c>
      <c r="BQ143" s="33" t="str" cm="1">
        <f t="array" ref="BQ143">IFERROR(_xlfn.XLOOKUP($B$4&amp;$B$11&amp;BP143,$A$69:$A$91&amp;$B$69:$B$91&amp;$C$69:$C$91,$D$69:$D$91),"")</f>
        <v/>
      </c>
      <c r="BR143" s="37" t="str">
        <f t="shared" si="254"/>
        <v/>
      </c>
      <c r="BS143" s="37">
        <f t="shared" si="227"/>
        <v>0</v>
      </c>
      <c r="BT143" s="37">
        <f t="shared" si="228"/>
        <v>0</v>
      </c>
      <c r="BU143" s="32" t="str">
        <f t="shared" si="229"/>
        <v/>
      </c>
      <c r="BV143" s="32"/>
      <c r="BY143" s="6">
        <f t="shared" si="207"/>
        <v>137</v>
      </c>
      <c r="BZ143" s="9">
        <f t="shared" si="230"/>
        <v>500</v>
      </c>
      <c r="CA143" s="6">
        <f t="shared" si="231"/>
        <v>0</v>
      </c>
      <c r="CC143" s="8">
        <f t="shared" si="195"/>
        <v>500</v>
      </c>
      <c r="CD143" s="42" t="str">
        <f t="shared" si="232"/>
        <v>NA</v>
      </c>
      <c r="CE143" s="43" t="str" cm="1">
        <f t="array" ref="CE143">IFERROR(_xlfn.XLOOKUP($B$4&amp;$B$11&amp;CD143,$A$69:$A$91&amp;$B$69:$B$91&amp;$C$69:$C$91,$D$69:$D$91),"")</f>
        <v/>
      </c>
      <c r="CF143" s="42" t="str">
        <f t="shared" si="202"/>
        <v/>
      </c>
      <c r="CG143" s="44" t="str">
        <f t="shared" si="233"/>
        <v/>
      </c>
      <c r="CH143" s="44">
        <f t="shared" si="234"/>
        <v>0</v>
      </c>
      <c r="CI143" s="42" t="str">
        <f t="shared" si="235"/>
        <v/>
      </c>
      <c r="CJ143" s="42"/>
      <c r="CM143" s="6">
        <f t="shared" si="208"/>
        <v>137</v>
      </c>
      <c r="CN143" s="9">
        <f t="shared" si="236"/>
        <v>500</v>
      </c>
      <c r="CQ143" s="8">
        <f t="shared" si="196"/>
        <v>500</v>
      </c>
      <c r="CR143" s="42" t="str">
        <f t="shared" si="237"/>
        <v>NA</v>
      </c>
      <c r="CS143" s="43" t="str" cm="1">
        <f t="array" ref="CS143">IFERROR(_xlfn.XLOOKUP($B$4&amp;$B$11&amp;CR143,$A$69:$A$91&amp;$B$69:$B$91&amp;$C$69:$C$91,$D$69:$D$91),"")</f>
        <v/>
      </c>
      <c r="CT143" s="42" t="str">
        <f t="shared" si="203"/>
        <v/>
      </c>
      <c r="CU143" s="44" t="str">
        <f t="shared" si="238"/>
        <v/>
      </c>
      <c r="CV143" s="44">
        <f t="shared" si="239"/>
        <v>0</v>
      </c>
      <c r="CW143" s="42" t="str">
        <f t="shared" si="240"/>
        <v/>
      </c>
      <c r="DA143" s="6">
        <f t="shared" si="209"/>
        <v>137</v>
      </c>
      <c r="DB143" s="4">
        <f t="shared" si="188"/>
        <v>625</v>
      </c>
      <c r="DC143" s="6">
        <f t="shared" si="241"/>
        <v>0</v>
      </c>
      <c r="DE143" s="24">
        <f t="shared" si="197"/>
        <v>625</v>
      </c>
      <c r="DF143" s="42" t="str">
        <f t="shared" si="242"/>
        <v>NA</v>
      </c>
      <c r="DG143" s="43" t="str" cm="1">
        <f t="array" ref="DG143">IFERROR(_xlfn.XLOOKUP($B$4&amp;$B$11&amp;DF143,$A$69:$A$91&amp;$B$69:$B$91&amp;$C$69:$C$91,$D$69:$D$91),"")</f>
        <v/>
      </c>
      <c r="DH143" s="44" t="str">
        <f t="shared" si="255"/>
        <v/>
      </c>
      <c r="DI143" s="44">
        <f t="shared" si="243"/>
        <v>0</v>
      </c>
      <c r="DJ143" s="44">
        <f t="shared" si="244"/>
        <v>0</v>
      </c>
      <c r="DK143" s="42" t="str">
        <f t="shared" si="245"/>
        <v/>
      </c>
      <c r="DL143" s="42"/>
      <c r="DO143" s="6">
        <f t="shared" si="210"/>
        <v>137</v>
      </c>
      <c r="DP143" s="3">
        <f t="shared" si="189"/>
        <v>625</v>
      </c>
      <c r="DS143" s="24">
        <f t="shared" si="204"/>
        <v>625</v>
      </c>
      <c r="DT143" s="42" t="str">
        <f t="shared" si="246"/>
        <v>NA</v>
      </c>
      <c r="DU143" s="43" t="str" cm="1">
        <f t="array" ref="DU143">IFERROR(_xlfn.XLOOKUP($B$4&amp;$B$11&amp;DT143,$A$69:$A$91&amp;$B$69:$B$91&amp;$C$69:$C$91,$D$69:$D$91),"")</f>
        <v/>
      </c>
      <c r="DV143" s="44" t="str">
        <f t="shared" si="256"/>
        <v/>
      </c>
      <c r="DW143" s="44">
        <f t="shared" si="247"/>
        <v>0</v>
      </c>
      <c r="DX143" s="44">
        <f t="shared" si="248"/>
        <v>0</v>
      </c>
      <c r="DY143" s="42" t="str">
        <f t="shared" si="249"/>
        <v/>
      </c>
      <c r="DZ143" s="42"/>
      <c r="EC143" s="6">
        <f t="shared" si="211"/>
        <v>137</v>
      </c>
      <c r="ED143" s="47">
        <f t="shared" si="176"/>
        <v>531.91489361702122</v>
      </c>
      <c r="EE143" s="6">
        <f t="shared" si="175"/>
        <v>0</v>
      </c>
      <c r="EG143" s="8">
        <f t="shared" si="198"/>
        <v>531.91489361702122</v>
      </c>
      <c r="EH143" s="45" t="s">
        <v>62</v>
      </c>
      <c r="EI143" s="110">
        <f t="shared" si="177"/>
        <v>0</v>
      </c>
      <c r="EJ143" s="109">
        <f t="shared" si="257"/>
        <v>0</v>
      </c>
      <c r="EK143" s="109">
        <f t="shared" si="250"/>
        <v>0</v>
      </c>
      <c r="EL143" s="44">
        <f t="shared" si="251"/>
        <v>0</v>
      </c>
      <c r="EM143" s="42" t="str">
        <f t="shared" si="252"/>
        <v/>
      </c>
    </row>
    <row r="144" spans="21:143" hidden="1" x14ac:dyDescent="0.25">
      <c r="U144" s="6">
        <f t="shared" si="205"/>
        <v>138</v>
      </c>
      <c r="V144" s="9">
        <f t="shared" si="212"/>
        <v>500</v>
      </c>
      <c r="Y144" s="8">
        <f t="shared" si="192"/>
        <v>500</v>
      </c>
      <c r="Z144" s="30" t="str">
        <f t="shared" si="213"/>
        <v>NA</v>
      </c>
      <c r="AA144" s="28" t="str" cm="1">
        <f t="array" ref="AA144">IFERROR(_xlfn.XLOOKUP($B$4&amp;$B$11&amp;Z144,$A$69:$A$91&amp;$B$69:$B$91&amp;$C$69:$C$91,$D$69:$D$91),"")</f>
        <v/>
      </c>
      <c r="AB144" s="30" t="str">
        <f t="shared" si="199"/>
        <v/>
      </c>
      <c r="AC144" s="29" t="str">
        <f t="shared" si="214"/>
        <v/>
      </c>
      <c r="AD144" s="29">
        <f t="shared" si="215"/>
        <v>0</v>
      </c>
      <c r="AE144" s="30" t="str">
        <f t="shared" si="216"/>
        <v/>
      </c>
      <c r="AI144" s="6">
        <f t="shared" si="206"/>
        <v>138</v>
      </c>
      <c r="AJ144" s="9">
        <f t="shared" si="217"/>
        <v>500</v>
      </c>
      <c r="AM144" s="8">
        <f t="shared" si="193"/>
        <v>500</v>
      </c>
      <c r="AN144" s="32" t="str">
        <f t="shared" si="218"/>
        <v>NA</v>
      </c>
      <c r="AO144" s="33" t="str" cm="1">
        <f t="array" ref="AO144">IFERROR(_xlfn.XLOOKUP($B$4&amp;$B$11&amp;AN144,$A$69:$A$91&amp;$B$69:$B$91&amp;$C$69:$C$91,$D$69:$D$91),"")</f>
        <v/>
      </c>
      <c r="AP144" s="32" t="str">
        <f t="shared" si="200"/>
        <v/>
      </c>
      <c r="AQ144" s="37" t="str">
        <f t="shared" si="219"/>
        <v/>
      </c>
      <c r="AR144" s="37">
        <f t="shared" si="220"/>
        <v>0</v>
      </c>
      <c r="AS144" s="32" t="str">
        <f t="shared" si="221"/>
        <v/>
      </c>
      <c r="AT144" s="32"/>
      <c r="AU144" s="8"/>
      <c r="AV144" s="8"/>
      <c r="AW144" s="20">
        <f t="shared" si="190"/>
        <v>138</v>
      </c>
      <c r="AX144" s="22">
        <f t="shared" si="186"/>
        <v>625</v>
      </c>
      <c r="AY144" s="8"/>
      <c r="AZ144" s="8"/>
      <c r="BA144" s="22">
        <f t="shared" si="191"/>
        <v>625</v>
      </c>
      <c r="BB144" s="32" t="str">
        <f t="shared" si="222"/>
        <v>NA</v>
      </c>
      <c r="BC144" s="33" t="str" cm="1">
        <f t="array" ref="BC144">IFERROR(_xlfn.XLOOKUP($B$4&amp;$B$11&amp;BB144,$A$69:$A$91&amp;$B$69:$B$91&amp;$C$69:$C$91,$D$69:$D$91),"")</f>
        <v/>
      </c>
      <c r="BD144" s="37" t="str">
        <f t="shared" si="253"/>
        <v/>
      </c>
      <c r="BE144" s="37">
        <f t="shared" si="223"/>
        <v>0</v>
      </c>
      <c r="BF144" s="37">
        <f t="shared" si="224"/>
        <v>0</v>
      </c>
      <c r="BG144" s="32" t="str">
        <f t="shared" si="225"/>
        <v/>
      </c>
      <c r="BK144" s="20">
        <f t="shared" si="201"/>
        <v>138</v>
      </c>
      <c r="BL144" s="22">
        <f t="shared" si="187"/>
        <v>625</v>
      </c>
      <c r="BO144" s="22">
        <f t="shared" si="194"/>
        <v>625</v>
      </c>
      <c r="BP144" s="32" t="str">
        <f t="shared" si="226"/>
        <v>NA</v>
      </c>
      <c r="BQ144" s="33" t="str" cm="1">
        <f t="array" ref="BQ144">IFERROR(_xlfn.XLOOKUP($B$4&amp;$B$11&amp;BP144,$A$69:$A$91&amp;$B$69:$B$91&amp;$C$69:$C$91,$D$69:$D$91),"")</f>
        <v/>
      </c>
      <c r="BR144" s="37" t="str">
        <f t="shared" si="254"/>
        <v/>
      </c>
      <c r="BS144" s="37">
        <f t="shared" si="227"/>
        <v>0</v>
      </c>
      <c r="BT144" s="37">
        <f t="shared" si="228"/>
        <v>0</v>
      </c>
      <c r="BU144" s="32" t="str">
        <f t="shared" si="229"/>
        <v/>
      </c>
      <c r="BV144" s="32"/>
      <c r="BY144" s="6">
        <f t="shared" si="207"/>
        <v>138</v>
      </c>
      <c r="BZ144" s="9">
        <f t="shared" si="230"/>
        <v>500</v>
      </c>
      <c r="CA144" s="6">
        <f t="shared" si="231"/>
        <v>0</v>
      </c>
      <c r="CC144" s="8">
        <f t="shared" si="195"/>
        <v>500</v>
      </c>
      <c r="CD144" s="42" t="str">
        <f t="shared" si="232"/>
        <v>NA</v>
      </c>
      <c r="CE144" s="43" t="str" cm="1">
        <f t="array" ref="CE144">IFERROR(_xlfn.XLOOKUP($B$4&amp;$B$11&amp;CD144,$A$69:$A$91&amp;$B$69:$B$91&amp;$C$69:$C$91,$D$69:$D$91),"")</f>
        <v/>
      </c>
      <c r="CF144" s="42" t="str">
        <f t="shared" si="202"/>
        <v/>
      </c>
      <c r="CG144" s="44" t="str">
        <f t="shared" si="233"/>
        <v/>
      </c>
      <c r="CH144" s="44">
        <f t="shared" si="234"/>
        <v>0</v>
      </c>
      <c r="CI144" s="42" t="str">
        <f t="shared" si="235"/>
        <v/>
      </c>
      <c r="CJ144" s="42"/>
      <c r="CM144" s="6">
        <f t="shared" si="208"/>
        <v>138</v>
      </c>
      <c r="CN144" s="9">
        <f t="shared" si="236"/>
        <v>500</v>
      </c>
      <c r="CQ144" s="8">
        <f t="shared" si="196"/>
        <v>500</v>
      </c>
      <c r="CR144" s="42" t="str">
        <f t="shared" si="237"/>
        <v>NA</v>
      </c>
      <c r="CS144" s="43" t="str" cm="1">
        <f t="array" ref="CS144">IFERROR(_xlfn.XLOOKUP($B$4&amp;$B$11&amp;CR144,$A$69:$A$91&amp;$B$69:$B$91&amp;$C$69:$C$91,$D$69:$D$91),"")</f>
        <v/>
      </c>
      <c r="CT144" s="42" t="str">
        <f t="shared" si="203"/>
        <v/>
      </c>
      <c r="CU144" s="44" t="str">
        <f t="shared" si="238"/>
        <v/>
      </c>
      <c r="CV144" s="44">
        <f t="shared" si="239"/>
        <v>0</v>
      </c>
      <c r="CW144" s="42" t="str">
        <f t="shared" si="240"/>
        <v/>
      </c>
      <c r="DA144" s="6">
        <f t="shared" si="209"/>
        <v>138</v>
      </c>
      <c r="DB144" s="4">
        <f t="shared" si="188"/>
        <v>625</v>
      </c>
      <c r="DC144" s="6">
        <f t="shared" si="241"/>
        <v>0</v>
      </c>
      <c r="DE144" s="24">
        <f t="shared" si="197"/>
        <v>625</v>
      </c>
      <c r="DF144" s="42" t="str">
        <f t="shared" si="242"/>
        <v>NA</v>
      </c>
      <c r="DG144" s="43" t="str" cm="1">
        <f t="array" ref="DG144">IFERROR(_xlfn.XLOOKUP($B$4&amp;$B$11&amp;DF144,$A$69:$A$91&amp;$B$69:$B$91&amp;$C$69:$C$91,$D$69:$D$91),"")</f>
        <v/>
      </c>
      <c r="DH144" s="44" t="str">
        <f t="shared" si="255"/>
        <v/>
      </c>
      <c r="DI144" s="44">
        <f t="shared" si="243"/>
        <v>0</v>
      </c>
      <c r="DJ144" s="44">
        <f t="shared" si="244"/>
        <v>0</v>
      </c>
      <c r="DK144" s="42" t="str">
        <f t="shared" si="245"/>
        <v/>
      </c>
      <c r="DL144" s="42"/>
      <c r="DO144" s="6">
        <f t="shared" si="210"/>
        <v>138</v>
      </c>
      <c r="DP144" s="3">
        <f t="shared" si="189"/>
        <v>625</v>
      </c>
      <c r="DS144" s="24">
        <f t="shared" si="204"/>
        <v>625</v>
      </c>
      <c r="DT144" s="42" t="str">
        <f t="shared" si="246"/>
        <v>NA</v>
      </c>
      <c r="DU144" s="43" t="str" cm="1">
        <f t="array" ref="DU144">IFERROR(_xlfn.XLOOKUP($B$4&amp;$B$11&amp;DT144,$A$69:$A$91&amp;$B$69:$B$91&amp;$C$69:$C$91,$D$69:$D$91),"")</f>
        <v/>
      </c>
      <c r="DV144" s="44" t="str">
        <f t="shared" si="256"/>
        <v/>
      </c>
      <c r="DW144" s="44">
        <f t="shared" si="247"/>
        <v>0</v>
      </c>
      <c r="DX144" s="44">
        <f t="shared" si="248"/>
        <v>0</v>
      </c>
      <c r="DY144" s="42" t="str">
        <f t="shared" si="249"/>
        <v/>
      </c>
      <c r="DZ144" s="42"/>
      <c r="EC144" s="6">
        <f t="shared" si="211"/>
        <v>138</v>
      </c>
      <c r="ED144" s="47">
        <f t="shared" si="176"/>
        <v>531.91489361702122</v>
      </c>
      <c r="EE144" s="6">
        <f t="shared" si="175"/>
        <v>0</v>
      </c>
      <c r="EG144" s="8">
        <f t="shared" si="198"/>
        <v>531.91489361702122</v>
      </c>
      <c r="EH144" s="45" t="s">
        <v>62</v>
      </c>
      <c r="EI144" s="110">
        <f t="shared" si="177"/>
        <v>0</v>
      </c>
      <c r="EJ144" s="109">
        <f t="shared" si="257"/>
        <v>0</v>
      </c>
      <c r="EK144" s="109">
        <f t="shared" si="250"/>
        <v>0</v>
      </c>
      <c r="EL144" s="44">
        <f t="shared" si="251"/>
        <v>0</v>
      </c>
      <c r="EM144" s="42" t="str">
        <f t="shared" si="252"/>
        <v/>
      </c>
    </row>
    <row r="145" spans="21:143" hidden="1" x14ac:dyDescent="0.25">
      <c r="U145" s="6">
        <f t="shared" si="205"/>
        <v>139</v>
      </c>
      <c r="V145" s="9">
        <f t="shared" si="212"/>
        <v>500</v>
      </c>
      <c r="Y145" s="8">
        <f t="shared" si="192"/>
        <v>500</v>
      </c>
      <c r="Z145" s="30" t="str">
        <f t="shared" si="213"/>
        <v>NA</v>
      </c>
      <c r="AA145" s="28" t="str" cm="1">
        <f t="array" ref="AA145">IFERROR(_xlfn.XLOOKUP($B$4&amp;$B$11&amp;Z145,$A$69:$A$91&amp;$B$69:$B$91&amp;$C$69:$C$91,$D$69:$D$91),"")</f>
        <v/>
      </c>
      <c r="AB145" s="30" t="str">
        <f t="shared" si="199"/>
        <v/>
      </c>
      <c r="AC145" s="29" t="str">
        <f t="shared" si="214"/>
        <v/>
      </c>
      <c r="AD145" s="29">
        <f t="shared" si="215"/>
        <v>0</v>
      </c>
      <c r="AE145" s="30" t="str">
        <f t="shared" si="216"/>
        <v/>
      </c>
      <c r="AI145" s="6">
        <f t="shared" si="206"/>
        <v>139</v>
      </c>
      <c r="AJ145" s="9">
        <f t="shared" si="217"/>
        <v>500</v>
      </c>
      <c r="AM145" s="8">
        <f t="shared" si="193"/>
        <v>500</v>
      </c>
      <c r="AN145" s="32" t="str">
        <f t="shared" si="218"/>
        <v>NA</v>
      </c>
      <c r="AO145" s="33" t="str" cm="1">
        <f t="array" ref="AO145">IFERROR(_xlfn.XLOOKUP($B$4&amp;$B$11&amp;AN145,$A$69:$A$91&amp;$B$69:$B$91&amp;$C$69:$C$91,$D$69:$D$91),"")</f>
        <v/>
      </c>
      <c r="AP145" s="32" t="str">
        <f t="shared" si="200"/>
        <v/>
      </c>
      <c r="AQ145" s="37" t="str">
        <f t="shared" si="219"/>
        <v/>
      </c>
      <c r="AR145" s="37">
        <f t="shared" si="220"/>
        <v>0</v>
      </c>
      <c r="AS145" s="32" t="str">
        <f t="shared" si="221"/>
        <v/>
      </c>
      <c r="AT145" s="32"/>
      <c r="AU145" s="8"/>
      <c r="AV145" s="8"/>
      <c r="AW145" s="20">
        <f t="shared" si="190"/>
        <v>139</v>
      </c>
      <c r="AX145" s="22">
        <f t="shared" si="186"/>
        <v>625</v>
      </c>
      <c r="AY145" s="8"/>
      <c r="AZ145" s="8"/>
      <c r="BA145" s="22">
        <f t="shared" si="191"/>
        <v>625</v>
      </c>
      <c r="BB145" s="32" t="str">
        <f t="shared" si="222"/>
        <v>NA</v>
      </c>
      <c r="BC145" s="33" t="str" cm="1">
        <f t="array" ref="BC145">IFERROR(_xlfn.XLOOKUP($B$4&amp;$B$11&amp;BB145,$A$69:$A$91&amp;$B$69:$B$91&amp;$C$69:$C$91,$D$69:$D$91),"")</f>
        <v/>
      </c>
      <c r="BD145" s="37" t="str">
        <f t="shared" si="253"/>
        <v/>
      </c>
      <c r="BE145" s="37">
        <f t="shared" si="223"/>
        <v>0</v>
      </c>
      <c r="BF145" s="37">
        <f t="shared" si="224"/>
        <v>0</v>
      </c>
      <c r="BG145" s="32" t="str">
        <f t="shared" si="225"/>
        <v/>
      </c>
      <c r="BK145" s="20">
        <f t="shared" si="201"/>
        <v>139</v>
      </c>
      <c r="BL145" s="22">
        <f t="shared" si="187"/>
        <v>625</v>
      </c>
      <c r="BO145" s="22">
        <f t="shared" si="194"/>
        <v>625</v>
      </c>
      <c r="BP145" s="32" t="str">
        <f t="shared" si="226"/>
        <v>NA</v>
      </c>
      <c r="BQ145" s="33" t="str" cm="1">
        <f t="array" ref="BQ145">IFERROR(_xlfn.XLOOKUP($B$4&amp;$B$11&amp;BP145,$A$69:$A$91&amp;$B$69:$B$91&amp;$C$69:$C$91,$D$69:$D$91),"")</f>
        <v/>
      </c>
      <c r="BR145" s="37" t="str">
        <f t="shared" si="254"/>
        <v/>
      </c>
      <c r="BS145" s="37">
        <f t="shared" si="227"/>
        <v>0</v>
      </c>
      <c r="BT145" s="37">
        <f t="shared" si="228"/>
        <v>0</v>
      </c>
      <c r="BU145" s="32" t="str">
        <f t="shared" si="229"/>
        <v/>
      </c>
      <c r="BV145" s="32"/>
      <c r="BY145" s="6">
        <f t="shared" si="207"/>
        <v>139</v>
      </c>
      <c r="BZ145" s="9">
        <f t="shared" si="230"/>
        <v>500</v>
      </c>
      <c r="CA145" s="6">
        <f t="shared" si="231"/>
        <v>0</v>
      </c>
      <c r="CC145" s="8">
        <f t="shared" si="195"/>
        <v>500</v>
      </c>
      <c r="CD145" s="42" t="str">
        <f t="shared" si="232"/>
        <v>NA</v>
      </c>
      <c r="CE145" s="43" t="str" cm="1">
        <f t="array" ref="CE145">IFERROR(_xlfn.XLOOKUP($B$4&amp;$B$11&amp;CD145,$A$69:$A$91&amp;$B$69:$B$91&amp;$C$69:$C$91,$D$69:$D$91),"")</f>
        <v/>
      </c>
      <c r="CF145" s="42" t="str">
        <f t="shared" si="202"/>
        <v/>
      </c>
      <c r="CG145" s="44" t="str">
        <f t="shared" si="233"/>
        <v/>
      </c>
      <c r="CH145" s="44">
        <f t="shared" si="234"/>
        <v>0</v>
      </c>
      <c r="CI145" s="42" t="str">
        <f t="shared" si="235"/>
        <v/>
      </c>
      <c r="CJ145" s="42"/>
      <c r="CM145" s="6">
        <f t="shared" si="208"/>
        <v>139</v>
      </c>
      <c r="CN145" s="9">
        <f t="shared" si="236"/>
        <v>500</v>
      </c>
      <c r="CQ145" s="8">
        <f t="shared" si="196"/>
        <v>500</v>
      </c>
      <c r="CR145" s="42" t="str">
        <f t="shared" si="237"/>
        <v>NA</v>
      </c>
      <c r="CS145" s="43" t="str" cm="1">
        <f t="array" ref="CS145">IFERROR(_xlfn.XLOOKUP($B$4&amp;$B$11&amp;CR145,$A$69:$A$91&amp;$B$69:$B$91&amp;$C$69:$C$91,$D$69:$D$91),"")</f>
        <v/>
      </c>
      <c r="CT145" s="42" t="str">
        <f t="shared" si="203"/>
        <v/>
      </c>
      <c r="CU145" s="44" t="str">
        <f t="shared" si="238"/>
        <v/>
      </c>
      <c r="CV145" s="44">
        <f t="shared" si="239"/>
        <v>0</v>
      </c>
      <c r="CW145" s="42" t="str">
        <f t="shared" si="240"/>
        <v/>
      </c>
      <c r="DA145" s="6">
        <f t="shared" si="209"/>
        <v>139</v>
      </c>
      <c r="DB145" s="4">
        <f t="shared" si="188"/>
        <v>625</v>
      </c>
      <c r="DC145" s="6">
        <f t="shared" si="241"/>
        <v>0</v>
      </c>
      <c r="DE145" s="24">
        <f t="shared" si="197"/>
        <v>625</v>
      </c>
      <c r="DF145" s="42" t="str">
        <f t="shared" si="242"/>
        <v>NA</v>
      </c>
      <c r="DG145" s="43" t="str" cm="1">
        <f t="array" ref="DG145">IFERROR(_xlfn.XLOOKUP($B$4&amp;$B$11&amp;DF145,$A$69:$A$91&amp;$B$69:$B$91&amp;$C$69:$C$91,$D$69:$D$91),"")</f>
        <v/>
      </c>
      <c r="DH145" s="44" t="str">
        <f t="shared" si="255"/>
        <v/>
      </c>
      <c r="DI145" s="44">
        <f t="shared" si="243"/>
        <v>0</v>
      </c>
      <c r="DJ145" s="44">
        <f t="shared" si="244"/>
        <v>0</v>
      </c>
      <c r="DK145" s="42" t="str">
        <f t="shared" si="245"/>
        <v/>
      </c>
      <c r="DL145" s="42"/>
      <c r="DO145" s="6">
        <f t="shared" si="210"/>
        <v>139</v>
      </c>
      <c r="DP145" s="3">
        <f t="shared" si="189"/>
        <v>625</v>
      </c>
      <c r="DS145" s="24">
        <f t="shared" si="204"/>
        <v>625</v>
      </c>
      <c r="DT145" s="42" t="str">
        <f t="shared" si="246"/>
        <v>NA</v>
      </c>
      <c r="DU145" s="43" t="str" cm="1">
        <f t="array" ref="DU145">IFERROR(_xlfn.XLOOKUP($B$4&amp;$B$11&amp;DT145,$A$69:$A$91&amp;$B$69:$B$91&amp;$C$69:$C$91,$D$69:$D$91),"")</f>
        <v/>
      </c>
      <c r="DV145" s="44" t="str">
        <f t="shared" si="256"/>
        <v/>
      </c>
      <c r="DW145" s="44">
        <f t="shared" si="247"/>
        <v>0</v>
      </c>
      <c r="DX145" s="44">
        <f t="shared" si="248"/>
        <v>0</v>
      </c>
      <c r="DY145" s="42" t="str">
        <f t="shared" si="249"/>
        <v/>
      </c>
      <c r="DZ145" s="42"/>
      <c r="EC145" s="6">
        <f t="shared" si="211"/>
        <v>139</v>
      </c>
      <c r="ED145" s="47">
        <f t="shared" si="176"/>
        <v>531.91489361702122</v>
      </c>
      <c r="EE145" s="6">
        <f t="shared" si="175"/>
        <v>0</v>
      </c>
      <c r="EG145" s="8">
        <f t="shared" si="198"/>
        <v>531.91489361702122</v>
      </c>
      <c r="EH145" s="45" t="s">
        <v>62</v>
      </c>
      <c r="EI145" s="110">
        <f t="shared" si="177"/>
        <v>0</v>
      </c>
      <c r="EJ145" s="109">
        <f t="shared" si="257"/>
        <v>0</v>
      </c>
      <c r="EK145" s="109">
        <f t="shared" si="250"/>
        <v>0</v>
      </c>
      <c r="EL145" s="44">
        <f t="shared" si="251"/>
        <v>0</v>
      </c>
      <c r="EM145" s="42" t="str">
        <f t="shared" si="252"/>
        <v/>
      </c>
    </row>
    <row r="146" spans="21:143" hidden="1" x14ac:dyDescent="0.25">
      <c r="U146" s="6">
        <f t="shared" si="205"/>
        <v>140</v>
      </c>
      <c r="V146" s="9">
        <f t="shared" si="212"/>
        <v>500</v>
      </c>
      <c r="Y146" s="8">
        <f t="shared" si="192"/>
        <v>500</v>
      </c>
      <c r="Z146" s="30" t="str">
        <f t="shared" si="213"/>
        <v>NA</v>
      </c>
      <c r="AA146" s="28" t="str" cm="1">
        <f t="array" ref="AA146">IFERROR(_xlfn.XLOOKUP($B$4&amp;$B$11&amp;Z146,$A$69:$A$91&amp;$B$69:$B$91&amp;$C$69:$C$91,$D$69:$D$91),"")</f>
        <v/>
      </c>
      <c r="AB146" s="30" t="str">
        <f t="shared" si="199"/>
        <v/>
      </c>
      <c r="AC146" s="29" t="str">
        <f t="shared" si="214"/>
        <v/>
      </c>
      <c r="AD146" s="29">
        <f t="shared" si="215"/>
        <v>0</v>
      </c>
      <c r="AE146" s="30" t="str">
        <f t="shared" si="216"/>
        <v/>
      </c>
      <c r="AI146" s="6">
        <f t="shared" si="206"/>
        <v>140</v>
      </c>
      <c r="AJ146" s="9">
        <f t="shared" si="217"/>
        <v>500</v>
      </c>
      <c r="AM146" s="8">
        <f t="shared" si="193"/>
        <v>500</v>
      </c>
      <c r="AN146" s="32" t="str">
        <f t="shared" si="218"/>
        <v>NA</v>
      </c>
      <c r="AO146" s="33" t="str" cm="1">
        <f t="array" ref="AO146">IFERROR(_xlfn.XLOOKUP($B$4&amp;$B$11&amp;AN146,$A$69:$A$91&amp;$B$69:$B$91&amp;$C$69:$C$91,$D$69:$D$91),"")</f>
        <v/>
      </c>
      <c r="AP146" s="32" t="str">
        <f t="shared" si="200"/>
        <v/>
      </c>
      <c r="AQ146" s="37" t="str">
        <f t="shared" si="219"/>
        <v/>
      </c>
      <c r="AR146" s="37">
        <f t="shared" si="220"/>
        <v>0</v>
      </c>
      <c r="AS146" s="32" t="str">
        <f t="shared" si="221"/>
        <v/>
      </c>
      <c r="AT146" s="32"/>
      <c r="AU146" s="8"/>
      <c r="AV146" s="8"/>
      <c r="AW146" s="20">
        <f t="shared" si="190"/>
        <v>140</v>
      </c>
      <c r="AX146" s="22">
        <f t="shared" si="186"/>
        <v>625</v>
      </c>
      <c r="AY146" s="8"/>
      <c r="AZ146" s="8"/>
      <c r="BA146" s="22">
        <f t="shared" si="191"/>
        <v>625</v>
      </c>
      <c r="BB146" s="32" t="str">
        <f t="shared" si="222"/>
        <v>NA</v>
      </c>
      <c r="BC146" s="33" t="str" cm="1">
        <f t="array" ref="BC146">IFERROR(_xlfn.XLOOKUP($B$4&amp;$B$11&amp;BB146,$A$69:$A$91&amp;$B$69:$B$91&amp;$C$69:$C$91,$D$69:$D$91),"")</f>
        <v/>
      </c>
      <c r="BD146" s="37" t="str">
        <f t="shared" si="253"/>
        <v/>
      </c>
      <c r="BE146" s="37">
        <f t="shared" si="223"/>
        <v>0</v>
      </c>
      <c r="BF146" s="37">
        <f t="shared" si="224"/>
        <v>0</v>
      </c>
      <c r="BG146" s="32" t="str">
        <f t="shared" si="225"/>
        <v/>
      </c>
      <c r="BK146" s="20">
        <f t="shared" si="201"/>
        <v>140</v>
      </c>
      <c r="BL146" s="22">
        <f t="shared" si="187"/>
        <v>625</v>
      </c>
      <c r="BO146" s="22">
        <f t="shared" si="194"/>
        <v>625</v>
      </c>
      <c r="BP146" s="32" t="str">
        <f t="shared" si="226"/>
        <v>NA</v>
      </c>
      <c r="BQ146" s="33" t="str" cm="1">
        <f t="array" ref="BQ146">IFERROR(_xlfn.XLOOKUP($B$4&amp;$B$11&amp;BP146,$A$69:$A$91&amp;$B$69:$B$91&amp;$C$69:$C$91,$D$69:$D$91),"")</f>
        <v/>
      </c>
      <c r="BR146" s="37" t="str">
        <f t="shared" si="254"/>
        <v/>
      </c>
      <c r="BS146" s="37">
        <f t="shared" si="227"/>
        <v>0</v>
      </c>
      <c r="BT146" s="37">
        <f t="shared" si="228"/>
        <v>0</v>
      </c>
      <c r="BU146" s="32" t="str">
        <f t="shared" si="229"/>
        <v/>
      </c>
      <c r="BV146" s="32"/>
      <c r="BY146" s="6">
        <f t="shared" si="207"/>
        <v>140</v>
      </c>
      <c r="BZ146" s="9">
        <f t="shared" si="230"/>
        <v>500</v>
      </c>
      <c r="CA146" s="6">
        <f t="shared" si="231"/>
        <v>0</v>
      </c>
      <c r="CC146" s="8">
        <f t="shared" si="195"/>
        <v>500</v>
      </c>
      <c r="CD146" s="42" t="str">
        <f t="shared" si="232"/>
        <v>NA</v>
      </c>
      <c r="CE146" s="43" t="str" cm="1">
        <f t="array" ref="CE146">IFERROR(_xlfn.XLOOKUP($B$4&amp;$B$11&amp;CD146,$A$69:$A$91&amp;$B$69:$B$91&amp;$C$69:$C$91,$D$69:$D$91),"")</f>
        <v/>
      </c>
      <c r="CF146" s="42" t="str">
        <f t="shared" si="202"/>
        <v/>
      </c>
      <c r="CG146" s="44" t="str">
        <f t="shared" si="233"/>
        <v/>
      </c>
      <c r="CH146" s="44">
        <f t="shared" si="234"/>
        <v>0</v>
      </c>
      <c r="CI146" s="42" t="str">
        <f t="shared" si="235"/>
        <v/>
      </c>
      <c r="CJ146" s="42"/>
      <c r="CM146" s="6">
        <f t="shared" si="208"/>
        <v>140</v>
      </c>
      <c r="CN146" s="9">
        <f t="shared" si="236"/>
        <v>500</v>
      </c>
      <c r="CQ146" s="8">
        <f t="shared" si="196"/>
        <v>500</v>
      </c>
      <c r="CR146" s="42" t="str">
        <f t="shared" si="237"/>
        <v>NA</v>
      </c>
      <c r="CS146" s="43" t="str" cm="1">
        <f t="array" ref="CS146">IFERROR(_xlfn.XLOOKUP($B$4&amp;$B$11&amp;CR146,$A$69:$A$91&amp;$B$69:$B$91&amp;$C$69:$C$91,$D$69:$D$91),"")</f>
        <v/>
      </c>
      <c r="CT146" s="42" t="str">
        <f t="shared" si="203"/>
        <v/>
      </c>
      <c r="CU146" s="44" t="str">
        <f t="shared" si="238"/>
        <v/>
      </c>
      <c r="CV146" s="44">
        <f t="shared" si="239"/>
        <v>0</v>
      </c>
      <c r="CW146" s="42" t="str">
        <f t="shared" si="240"/>
        <v/>
      </c>
      <c r="DA146" s="6">
        <f t="shared" si="209"/>
        <v>140</v>
      </c>
      <c r="DB146" s="4">
        <f t="shared" si="188"/>
        <v>625</v>
      </c>
      <c r="DC146" s="6">
        <f t="shared" si="241"/>
        <v>0</v>
      </c>
      <c r="DE146" s="24">
        <f t="shared" si="197"/>
        <v>625</v>
      </c>
      <c r="DF146" s="42" t="str">
        <f t="shared" si="242"/>
        <v>NA</v>
      </c>
      <c r="DG146" s="43" t="str" cm="1">
        <f t="array" ref="DG146">IFERROR(_xlfn.XLOOKUP($B$4&amp;$B$11&amp;DF146,$A$69:$A$91&amp;$B$69:$B$91&amp;$C$69:$C$91,$D$69:$D$91),"")</f>
        <v/>
      </c>
      <c r="DH146" s="44" t="str">
        <f t="shared" si="255"/>
        <v/>
      </c>
      <c r="DI146" s="44">
        <f t="shared" si="243"/>
        <v>0</v>
      </c>
      <c r="DJ146" s="44">
        <f t="shared" si="244"/>
        <v>0</v>
      </c>
      <c r="DK146" s="42" t="str">
        <f t="shared" si="245"/>
        <v/>
      </c>
      <c r="DL146" s="42"/>
      <c r="DO146" s="6">
        <f t="shared" si="210"/>
        <v>140</v>
      </c>
      <c r="DP146" s="3">
        <f t="shared" si="189"/>
        <v>625</v>
      </c>
      <c r="DS146" s="24">
        <f t="shared" si="204"/>
        <v>625</v>
      </c>
      <c r="DT146" s="42" t="str">
        <f t="shared" si="246"/>
        <v>NA</v>
      </c>
      <c r="DU146" s="43" t="str" cm="1">
        <f t="array" ref="DU146">IFERROR(_xlfn.XLOOKUP($B$4&amp;$B$11&amp;DT146,$A$69:$A$91&amp;$B$69:$B$91&amp;$C$69:$C$91,$D$69:$D$91),"")</f>
        <v/>
      </c>
      <c r="DV146" s="44" t="str">
        <f t="shared" si="256"/>
        <v/>
      </c>
      <c r="DW146" s="44">
        <f t="shared" si="247"/>
        <v>0</v>
      </c>
      <c r="DX146" s="44">
        <f t="shared" si="248"/>
        <v>0</v>
      </c>
      <c r="DY146" s="42" t="str">
        <f t="shared" si="249"/>
        <v/>
      </c>
      <c r="DZ146" s="42"/>
      <c r="EC146" s="6">
        <f t="shared" si="211"/>
        <v>140</v>
      </c>
      <c r="ED146" s="47">
        <f t="shared" si="176"/>
        <v>531.91489361702122</v>
      </c>
      <c r="EE146" s="6">
        <f t="shared" si="175"/>
        <v>0</v>
      </c>
      <c r="EG146" s="8">
        <f t="shared" si="198"/>
        <v>531.91489361702122</v>
      </c>
      <c r="EH146" s="45" t="s">
        <v>62</v>
      </c>
      <c r="EI146" s="110">
        <f t="shared" si="177"/>
        <v>0</v>
      </c>
      <c r="EJ146" s="109">
        <f t="shared" si="257"/>
        <v>0</v>
      </c>
      <c r="EK146" s="109">
        <f t="shared" si="250"/>
        <v>0</v>
      </c>
      <c r="EL146" s="44">
        <f t="shared" si="251"/>
        <v>0</v>
      </c>
      <c r="EM146" s="42" t="str">
        <f t="shared" si="252"/>
        <v/>
      </c>
    </row>
    <row r="147" spans="21:143" hidden="1" x14ac:dyDescent="0.25">
      <c r="U147" s="6">
        <f t="shared" si="205"/>
        <v>141</v>
      </c>
      <c r="V147" s="9">
        <f t="shared" si="212"/>
        <v>500</v>
      </c>
      <c r="Y147" s="8">
        <f t="shared" si="192"/>
        <v>500</v>
      </c>
      <c r="Z147" s="30" t="str">
        <f t="shared" si="213"/>
        <v>NA</v>
      </c>
      <c r="AA147" s="28" t="str" cm="1">
        <f t="array" ref="AA147">IFERROR(_xlfn.XLOOKUP($B$4&amp;$B$11&amp;Z147,$A$69:$A$91&amp;$B$69:$B$91&amp;$C$69:$C$91,$D$69:$D$91),"")</f>
        <v/>
      </c>
      <c r="AB147" s="30" t="str">
        <f t="shared" si="199"/>
        <v/>
      </c>
      <c r="AC147" s="29" t="str">
        <f t="shared" si="214"/>
        <v/>
      </c>
      <c r="AD147" s="29">
        <f t="shared" si="215"/>
        <v>0</v>
      </c>
      <c r="AE147" s="30" t="str">
        <f t="shared" si="216"/>
        <v/>
      </c>
      <c r="AI147" s="6">
        <f t="shared" si="206"/>
        <v>141</v>
      </c>
      <c r="AJ147" s="9">
        <f t="shared" si="217"/>
        <v>500</v>
      </c>
      <c r="AM147" s="8">
        <f t="shared" si="193"/>
        <v>500</v>
      </c>
      <c r="AN147" s="32" t="str">
        <f t="shared" si="218"/>
        <v>NA</v>
      </c>
      <c r="AO147" s="33" t="str" cm="1">
        <f t="array" ref="AO147">IFERROR(_xlfn.XLOOKUP($B$4&amp;$B$11&amp;AN147,$A$69:$A$91&amp;$B$69:$B$91&amp;$C$69:$C$91,$D$69:$D$91),"")</f>
        <v/>
      </c>
      <c r="AP147" s="32" t="str">
        <f t="shared" si="200"/>
        <v/>
      </c>
      <c r="AQ147" s="37" t="str">
        <f t="shared" si="219"/>
        <v/>
      </c>
      <c r="AR147" s="37">
        <f t="shared" si="220"/>
        <v>0</v>
      </c>
      <c r="AS147" s="32" t="str">
        <f t="shared" si="221"/>
        <v/>
      </c>
      <c r="AT147" s="32"/>
      <c r="AU147" s="8"/>
      <c r="AV147" s="8"/>
      <c r="AW147" s="20">
        <f t="shared" si="190"/>
        <v>141</v>
      </c>
      <c r="AX147" s="22">
        <f t="shared" si="186"/>
        <v>625</v>
      </c>
      <c r="AY147" s="8"/>
      <c r="AZ147" s="8"/>
      <c r="BA147" s="22">
        <f t="shared" si="191"/>
        <v>625</v>
      </c>
      <c r="BB147" s="32" t="str">
        <f t="shared" si="222"/>
        <v>NA</v>
      </c>
      <c r="BC147" s="33" t="str" cm="1">
        <f t="array" ref="BC147">IFERROR(_xlfn.XLOOKUP($B$4&amp;$B$11&amp;BB147,$A$69:$A$91&amp;$B$69:$B$91&amp;$C$69:$C$91,$D$69:$D$91),"")</f>
        <v/>
      </c>
      <c r="BD147" s="37" t="str">
        <f t="shared" si="253"/>
        <v/>
      </c>
      <c r="BE147" s="37">
        <f t="shared" si="223"/>
        <v>0</v>
      </c>
      <c r="BF147" s="37">
        <f t="shared" si="224"/>
        <v>0</v>
      </c>
      <c r="BG147" s="32" t="str">
        <f t="shared" si="225"/>
        <v/>
      </c>
      <c r="BK147" s="20">
        <f t="shared" si="201"/>
        <v>141</v>
      </c>
      <c r="BL147" s="22">
        <f t="shared" si="187"/>
        <v>625</v>
      </c>
      <c r="BO147" s="22">
        <f t="shared" si="194"/>
        <v>625</v>
      </c>
      <c r="BP147" s="32" t="str">
        <f t="shared" si="226"/>
        <v>NA</v>
      </c>
      <c r="BQ147" s="33" t="str" cm="1">
        <f t="array" ref="BQ147">IFERROR(_xlfn.XLOOKUP($B$4&amp;$B$11&amp;BP147,$A$69:$A$91&amp;$B$69:$B$91&amp;$C$69:$C$91,$D$69:$D$91),"")</f>
        <v/>
      </c>
      <c r="BR147" s="37" t="str">
        <f t="shared" si="254"/>
        <v/>
      </c>
      <c r="BS147" s="37">
        <f t="shared" si="227"/>
        <v>0</v>
      </c>
      <c r="BT147" s="37">
        <f t="shared" si="228"/>
        <v>0</v>
      </c>
      <c r="BU147" s="32" t="str">
        <f t="shared" si="229"/>
        <v/>
      </c>
      <c r="BV147" s="32"/>
      <c r="BY147" s="6">
        <f t="shared" si="207"/>
        <v>141</v>
      </c>
      <c r="BZ147" s="9">
        <f t="shared" si="230"/>
        <v>500</v>
      </c>
      <c r="CA147" s="6">
        <f t="shared" si="231"/>
        <v>0</v>
      </c>
      <c r="CC147" s="8">
        <f t="shared" si="195"/>
        <v>500</v>
      </c>
      <c r="CD147" s="42" t="str">
        <f t="shared" si="232"/>
        <v>NA</v>
      </c>
      <c r="CE147" s="43" t="str" cm="1">
        <f t="array" ref="CE147">IFERROR(_xlfn.XLOOKUP($B$4&amp;$B$11&amp;CD147,$A$69:$A$91&amp;$B$69:$B$91&amp;$C$69:$C$91,$D$69:$D$91),"")</f>
        <v/>
      </c>
      <c r="CF147" s="42" t="str">
        <f t="shared" si="202"/>
        <v/>
      </c>
      <c r="CG147" s="44" t="str">
        <f t="shared" si="233"/>
        <v/>
      </c>
      <c r="CH147" s="44">
        <f t="shared" si="234"/>
        <v>0</v>
      </c>
      <c r="CI147" s="42" t="str">
        <f t="shared" si="235"/>
        <v/>
      </c>
      <c r="CJ147" s="42"/>
      <c r="CM147" s="6">
        <f t="shared" si="208"/>
        <v>141</v>
      </c>
      <c r="CN147" s="9">
        <f t="shared" si="236"/>
        <v>500</v>
      </c>
      <c r="CQ147" s="8">
        <f t="shared" si="196"/>
        <v>500</v>
      </c>
      <c r="CR147" s="42" t="str">
        <f t="shared" si="237"/>
        <v>NA</v>
      </c>
      <c r="CS147" s="43" t="str" cm="1">
        <f t="array" ref="CS147">IFERROR(_xlfn.XLOOKUP($B$4&amp;$B$11&amp;CR147,$A$69:$A$91&amp;$B$69:$B$91&amp;$C$69:$C$91,$D$69:$D$91),"")</f>
        <v/>
      </c>
      <c r="CT147" s="42" t="str">
        <f t="shared" si="203"/>
        <v/>
      </c>
      <c r="CU147" s="44" t="str">
        <f t="shared" si="238"/>
        <v/>
      </c>
      <c r="CV147" s="44">
        <f t="shared" si="239"/>
        <v>0</v>
      </c>
      <c r="CW147" s="42" t="str">
        <f t="shared" si="240"/>
        <v/>
      </c>
      <c r="DA147" s="6">
        <f t="shared" si="209"/>
        <v>141</v>
      </c>
      <c r="DB147" s="4">
        <f t="shared" si="188"/>
        <v>625</v>
      </c>
      <c r="DC147" s="6">
        <f t="shared" si="241"/>
        <v>0</v>
      </c>
      <c r="DE147" s="24">
        <f t="shared" si="197"/>
        <v>625</v>
      </c>
      <c r="DF147" s="42" t="str">
        <f t="shared" si="242"/>
        <v>NA</v>
      </c>
      <c r="DG147" s="43" t="str" cm="1">
        <f t="array" ref="DG147">IFERROR(_xlfn.XLOOKUP($B$4&amp;$B$11&amp;DF147,$A$69:$A$91&amp;$B$69:$B$91&amp;$C$69:$C$91,$D$69:$D$91),"")</f>
        <v/>
      </c>
      <c r="DH147" s="44" t="str">
        <f t="shared" si="255"/>
        <v/>
      </c>
      <c r="DI147" s="44">
        <f t="shared" si="243"/>
        <v>0</v>
      </c>
      <c r="DJ147" s="44">
        <f t="shared" si="244"/>
        <v>0</v>
      </c>
      <c r="DK147" s="42" t="str">
        <f t="shared" si="245"/>
        <v/>
      </c>
      <c r="DL147" s="42"/>
      <c r="DO147" s="6">
        <f t="shared" si="210"/>
        <v>141</v>
      </c>
      <c r="DP147" s="3">
        <f t="shared" si="189"/>
        <v>625</v>
      </c>
      <c r="DS147" s="24">
        <f t="shared" si="204"/>
        <v>625</v>
      </c>
      <c r="DT147" s="42" t="str">
        <f t="shared" si="246"/>
        <v>NA</v>
      </c>
      <c r="DU147" s="43" t="str" cm="1">
        <f t="array" ref="DU147">IFERROR(_xlfn.XLOOKUP($B$4&amp;$B$11&amp;DT147,$A$69:$A$91&amp;$B$69:$B$91&amp;$C$69:$C$91,$D$69:$D$91),"")</f>
        <v/>
      </c>
      <c r="DV147" s="44" t="str">
        <f t="shared" si="256"/>
        <v/>
      </c>
      <c r="DW147" s="44">
        <f t="shared" si="247"/>
        <v>0</v>
      </c>
      <c r="DX147" s="44">
        <f t="shared" si="248"/>
        <v>0</v>
      </c>
      <c r="DY147" s="42" t="str">
        <f t="shared" si="249"/>
        <v/>
      </c>
      <c r="DZ147" s="42"/>
      <c r="EC147" s="6">
        <f t="shared" si="211"/>
        <v>141</v>
      </c>
      <c r="ED147" s="47">
        <f t="shared" si="176"/>
        <v>531.91489361702122</v>
      </c>
      <c r="EE147" s="6">
        <f t="shared" ref="EE147:EE210" si="258">IF(MOD(EC147,12)=0,$B$41,0)</f>
        <v>0</v>
      </c>
      <c r="EG147" s="8">
        <f t="shared" si="198"/>
        <v>531.91489361702122</v>
      </c>
      <c r="EH147" s="45" t="s">
        <v>62</v>
      </c>
      <c r="EI147" s="110">
        <f t="shared" si="177"/>
        <v>0</v>
      </c>
      <c r="EJ147" s="109">
        <f t="shared" si="257"/>
        <v>0</v>
      </c>
      <c r="EK147" s="109">
        <f t="shared" si="250"/>
        <v>0</v>
      </c>
      <c r="EL147" s="44">
        <f t="shared" si="251"/>
        <v>0</v>
      </c>
      <c r="EM147" s="42" t="str">
        <f t="shared" si="252"/>
        <v/>
      </c>
    </row>
    <row r="148" spans="21:143" hidden="1" x14ac:dyDescent="0.25">
      <c r="U148" s="6">
        <f t="shared" si="205"/>
        <v>142</v>
      </c>
      <c r="V148" s="9">
        <f t="shared" si="212"/>
        <v>500</v>
      </c>
      <c r="Y148" s="8">
        <f t="shared" si="192"/>
        <v>500</v>
      </c>
      <c r="Z148" s="30" t="str">
        <f t="shared" si="213"/>
        <v>NA</v>
      </c>
      <c r="AA148" s="28" t="str" cm="1">
        <f t="array" ref="AA148">IFERROR(_xlfn.XLOOKUP($B$4&amp;$B$11&amp;Z148,$A$69:$A$91&amp;$B$69:$B$91&amp;$C$69:$C$91,$D$69:$D$91),"")</f>
        <v/>
      </c>
      <c r="AB148" s="30" t="str">
        <f t="shared" si="199"/>
        <v/>
      </c>
      <c r="AC148" s="29" t="str">
        <f t="shared" si="214"/>
        <v/>
      </c>
      <c r="AD148" s="29">
        <f t="shared" si="215"/>
        <v>0</v>
      </c>
      <c r="AE148" s="30" t="str">
        <f t="shared" si="216"/>
        <v/>
      </c>
      <c r="AI148" s="6">
        <f t="shared" si="206"/>
        <v>142</v>
      </c>
      <c r="AJ148" s="9">
        <f t="shared" si="217"/>
        <v>500</v>
      </c>
      <c r="AM148" s="8">
        <f t="shared" si="193"/>
        <v>500</v>
      </c>
      <c r="AN148" s="32" t="str">
        <f t="shared" si="218"/>
        <v>NA</v>
      </c>
      <c r="AO148" s="33" t="str" cm="1">
        <f t="array" ref="AO148">IFERROR(_xlfn.XLOOKUP($B$4&amp;$B$11&amp;AN148,$A$69:$A$91&amp;$B$69:$B$91&amp;$C$69:$C$91,$D$69:$D$91),"")</f>
        <v/>
      </c>
      <c r="AP148" s="32" t="str">
        <f t="shared" si="200"/>
        <v/>
      </c>
      <c r="AQ148" s="37" t="str">
        <f t="shared" si="219"/>
        <v/>
      </c>
      <c r="AR148" s="37">
        <f t="shared" si="220"/>
        <v>0</v>
      </c>
      <c r="AS148" s="32" t="str">
        <f t="shared" si="221"/>
        <v/>
      </c>
      <c r="AT148" s="32"/>
      <c r="AU148" s="8"/>
      <c r="AV148" s="8"/>
      <c r="AW148" s="20">
        <f t="shared" si="190"/>
        <v>142</v>
      </c>
      <c r="AX148" s="22">
        <f t="shared" si="186"/>
        <v>625</v>
      </c>
      <c r="AY148" s="8"/>
      <c r="AZ148" s="8"/>
      <c r="BA148" s="22">
        <f t="shared" si="191"/>
        <v>625</v>
      </c>
      <c r="BB148" s="32" t="str">
        <f t="shared" si="222"/>
        <v>NA</v>
      </c>
      <c r="BC148" s="33" t="str" cm="1">
        <f t="array" ref="BC148">IFERROR(_xlfn.XLOOKUP($B$4&amp;$B$11&amp;BB148,$A$69:$A$91&amp;$B$69:$B$91&amp;$C$69:$C$91,$D$69:$D$91),"")</f>
        <v/>
      </c>
      <c r="BD148" s="37" t="str">
        <f t="shared" si="253"/>
        <v/>
      </c>
      <c r="BE148" s="37">
        <f t="shared" si="223"/>
        <v>0</v>
      </c>
      <c r="BF148" s="37">
        <f t="shared" si="224"/>
        <v>0</v>
      </c>
      <c r="BG148" s="32" t="str">
        <f t="shared" si="225"/>
        <v/>
      </c>
      <c r="BK148" s="20">
        <f t="shared" si="201"/>
        <v>142</v>
      </c>
      <c r="BL148" s="22">
        <f t="shared" si="187"/>
        <v>625</v>
      </c>
      <c r="BO148" s="22">
        <f t="shared" si="194"/>
        <v>625</v>
      </c>
      <c r="BP148" s="32" t="str">
        <f t="shared" si="226"/>
        <v>NA</v>
      </c>
      <c r="BQ148" s="33" t="str" cm="1">
        <f t="array" ref="BQ148">IFERROR(_xlfn.XLOOKUP($B$4&amp;$B$11&amp;BP148,$A$69:$A$91&amp;$B$69:$B$91&amp;$C$69:$C$91,$D$69:$D$91),"")</f>
        <v/>
      </c>
      <c r="BR148" s="37" t="str">
        <f t="shared" si="254"/>
        <v/>
      </c>
      <c r="BS148" s="37">
        <f t="shared" si="227"/>
        <v>0</v>
      </c>
      <c r="BT148" s="37">
        <f t="shared" si="228"/>
        <v>0</v>
      </c>
      <c r="BU148" s="32" t="str">
        <f t="shared" si="229"/>
        <v/>
      </c>
      <c r="BV148" s="32"/>
      <c r="BY148" s="6">
        <f t="shared" si="207"/>
        <v>142</v>
      </c>
      <c r="BZ148" s="9">
        <f t="shared" si="230"/>
        <v>500</v>
      </c>
      <c r="CA148" s="6">
        <f t="shared" si="231"/>
        <v>0</v>
      </c>
      <c r="CC148" s="8">
        <f t="shared" si="195"/>
        <v>500</v>
      </c>
      <c r="CD148" s="42" t="str">
        <f t="shared" si="232"/>
        <v>NA</v>
      </c>
      <c r="CE148" s="43" t="str" cm="1">
        <f t="array" ref="CE148">IFERROR(_xlfn.XLOOKUP($B$4&amp;$B$11&amp;CD148,$A$69:$A$91&amp;$B$69:$B$91&amp;$C$69:$C$91,$D$69:$D$91),"")</f>
        <v/>
      </c>
      <c r="CF148" s="42" t="str">
        <f t="shared" si="202"/>
        <v/>
      </c>
      <c r="CG148" s="44" t="str">
        <f t="shared" si="233"/>
        <v/>
      </c>
      <c r="CH148" s="44">
        <f t="shared" si="234"/>
        <v>0</v>
      </c>
      <c r="CI148" s="42" t="str">
        <f t="shared" si="235"/>
        <v/>
      </c>
      <c r="CJ148" s="42"/>
      <c r="CM148" s="6">
        <f t="shared" si="208"/>
        <v>142</v>
      </c>
      <c r="CN148" s="9">
        <f t="shared" si="236"/>
        <v>500</v>
      </c>
      <c r="CQ148" s="8">
        <f t="shared" si="196"/>
        <v>500</v>
      </c>
      <c r="CR148" s="42" t="str">
        <f t="shared" si="237"/>
        <v>NA</v>
      </c>
      <c r="CS148" s="43" t="str" cm="1">
        <f t="array" ref="CS148">IFERROR(_xlfn.XLOOKUP($B$4&amp;$B$11&amp;CR148,$A$69:$A$91&amp;$B$69:$B$91&amp;$C$69:$C$91,$D$69:$D$91),"")</f>
        <v/>
      </c>
      <c r="CT148" s="42" t="str">
        <f t="shared" si="203"/>
        <v/>
      </c>
      <c r="CU148" s="44" t="str">
        <f t="shared" si="238"/>
        <v/>
      </c>
      <c r="CV148" s="44">
        <f t="shared" si="239"/>
        <v>0</v>
      </c>
      <c r="CW148" s="42" t="str">
        <f t="shared" si="240"/>
        <v/>
      </c>
      <c r="DA148" s="6">
        <f t="shared" si="209"/>
        <v>142</v>
      </c>
      <c r="DB148" s="4">
        <f t="shared" si="188"/>
        <v>625</v>
      </c>
      <c r="DC148" s="6">
        <f t="shared" si="241"/>
        <v>0</v>
      </c>
      <c r="DE148" s="24">
        <f t="shared" si="197"/>
        <v>625</v>
      </c>
      <c r="DF148" s="42" t="str">
        <f t="shared" si="242"/>
        <v>NA</v>
      </c>
      <c r="DG148" s="43" t="str" cm="1">
        <f t="array" ref="DG148">IFERROR(_xlfn.XLOOKUP($B$4&amp;$B$11&amp;DF148,$A$69:$A$91&amp;$B$69:$B$91&amp;$C$69:$C$91,$D$69:$D$91),"")</f>
        <v/>
      </c>
      <c r="DH148" s="44" t="str">
        <f t="shared" si="255"/>
        <v/>
      </c>
      <c r="DI148" s="44">
        <f t="shared" si="243"/>
        <v>0</v>
      </c>
      <c r="DJ148" s="44">
        <f t="shared" si="244"/>
        <v>0</v>
      </c>
      <c r="DK148" s="42" t="str">
        <f t="shared" si="245"/>
        <v/>
      </c>
      <c r="DL148" s="42"/>
      <c r="DO148" s="6">
        <f t="shared" si="210"/>
        <v>142</v>
      </c>
      <c r="DP148" s="3">
        <f t="shared" si="189"/>
        <v>625</v>
      </c>
      <c r="DS148" s="24">
        <f t="shared" si="204"/>
        <v>625</v>
      </c>
      <c r="DT148" s="42" t="str">
        <f t="shared" si="246"/>
        <v>NA</v>
      </c>
      <c r="DU148" s="43" t="str" cm="1">
        <f t="array" ref="DU148">IFERROR(_xlfn.XLOOKUP($B$4&amp;$B$11&amp;DT148,$A$69:$A$91&amp;$B$69:$B$91&amp;$C$69:$C$91,$D$69:$D$91),"")</f>
        <v/>
      </c>
      <c r="DV148" s="44" t="str">
        <f t="shared" si="256"/>
        <v/>
      </c>
      <c r="DW148" s="44">
        <f t="shared" si="247"/>
        <v>0</v>
      </c>
      <c r="DX148" s="44">
        <f t="shared" si="248"/>
        <v>0</v>
      </c>
      <c r="DY148" s="42" t="str">
        <f t="shared" si="249"/>
        <v/>
      </c>
      <c r="DZ148" s="42"/>
      <c r="EC148" s="6">
        <f t="shared" si="211"/>
        <v>142</v>
      </c>
      <c r="ED148" s="47">
        <f t="shared" si="176"/>
        <v>531.91489361702122</v>
      </c>
      <c r="EE148" s="6">
        <f t="shared" si="258"/>
        <v>0</v>
      </c>
      <c r="EG148" s="8">
        <f t="shared" si="198"/>
        <v>531.91489361702122</v>
      </c>
      <c r="EH148" s="45" t="s">
        <v>62</v>
      </c>
      <c r="EI148" s="110">
        <f t="shared" si="177"/>
        <v>0</v>
      </c>
      <c r="EJ148" s="109">
        <f t="shared" si="257"/>
        <v>0</v>
      </c>
      <c r="EK148" s="109">
        <f t="shared" si="250"/>
        <v>0</v>
      </c>
      <c r="EL148" s="44">
        <f t="shared" si="251"/>
        <v>0</v>
      </c>
      <c r="EM148" s="42" t="str">
        <f t="shared" si="252"/>
        <v/>
      </c>
    </row>
    <row r="149" spans="21:143" hidden="1" x14ac:dyDescent="0.25">
      <c r="U149" s="6">
        <f t="shared" si="205"/>
        <v>143</v>
      </c>
      <c r="V149" s="9">
        <f t="shared" si="212"/>
        <v>500</v>
      </c>
      <c r="Y149" s="8">
        <f t="shared" si="192"/>
        <v>500</v>
      </c>
      <c r="Z149" s="30" t="str">
        <f t="shared" si="213"/>
        <v>NA</v>
      </c>
      <c r="AA149" s="28" t="str" cm="1">
        <f t="array" ref="AA149">IFERROR(_xlfn.XLOOKUP($B$4&amp;$B$11&amp;Z149,$A$69:$A$91&amp;$B$69:$B$91&amp;$C$69:$C$91,$D$69:$D$91),"")</f>
        <v/>
      </c>
      <c r="AB149" s="30" t="str">
        <f t="shared" si="199"/>
        <v/>
      </c>
      <c r="AC149" s="29" t="str">
        <f t="shared" si="214"/>
        <v/>
      </c>
      <c r="AD149" s="29">
        <f t="shared" si="215"/>
        <v>0</v>
      </c>
      <c r="AE149" s="30" t="str">
        <f t="shared" si="216"/>
        <v/>
      </c>
      <c r="AI149" s="6">
        <f t="shared" si="206"/>
        <v>143</v>
      </c>
      <c r="AJ149" s="9">
        <f t="shared" si="217"/>
        <v>500</v>
      </c>
      <c r="AM149" s="8">
        <f t="shared" si="193"/>
        <v>500</v>
      </c>
      <c r="AN149" s="32" t="str">
        <f t="shared" si="218"/>
        <v>NA</v>
      </c>
      <c r="AO149" s="33" t="str" cm="1">
        <f t="array" ref="AO149">IFERROR(_xlfn.XLOOKUP($B$4&amp;$B$11&amp;AN149,$A$69:$A$91&amp;$B$69:$B$91&amp;$C$69:$C$91,$D$69:$D$91),"")</f>
        <v/>
      </c>
      <c r="AP149" s="32" t="str">
        <f t="shared" si="200"/>
        <v/>
      </c>
      <c r="AQ149" s="37" t="str">
        <f t="shared" si="219"/>
        <v/>
      </c>
      <c r="AR149" s="37">
        <f t="shared" si="220"/>
        <v>0</v>
      </c>
      <c r="AS149" s="32" t="str">
        <f t="shared" si="221"/>
        <v/>
      </c>
      <c r="AT149" s="32"/>
      <c r="AU149" s="8"/>
      <c r="AV149" s="8"/>
      <c r="AW149" s="20">
        <f t="shared" si="190"/>
        <v>143</v>
      </c>
      <c r="AX149" s="22">
        <f t="shared" si="186"/>
        <v>625</v>
      </c>
      <c r="AY149" s="8"/>
      <c r="AZ149" s="8"/>
      <c r="BA149" s="22">
        <f t="shared" si="191"/>
        <v>625</v>
      </c>
      <c r="BB149" s="32" t="str">
        <f t="shared" si="222"/>
        <v>NA</v>
      </c>
      <c r="BC149" s="33" t="str" cm="1">
        <f t="array" ref="BC149">IFERROR(_xlfn.XLOOKUP($B$4&amp;$B$11&amp;BB149,$A$69:$A$91&amp;$B$69:$B$91&amp;$C$69:$C$91,$D$69:$D$91),"")</f>
        <v/>
      </c>
      <c r="BD149" s="37" t="str">
        <f t="shared" si="253"/>
        <v/>
      </c>
      <c r="BE149" s="37">
        <f t="shared" si="223"/>
        <v>0</v>
      </c>
      <c r="BF149" s="37">
        <f t="shared" si="224"/>
        <v>0</v>
      </c>
      <c r="BG149" s="32" t="str">
        <f t="shared" si="225"/>
        <v/>
      </c>
      <c r="BK149" s="20">
        <f t="shared" si="201"/>
        <v>143</v>
      </c>
      <c r="BL149" s="22">
        <f t="shared" si="187"/>
        <v>625</v>
      </c>
      <c r="BO149" s="22">
        <f t="shared" si="194"/>
        <v>625</v>
      </c>
      <c r="BP149" s="32" t="str">
        <f t="shared" si="226"/>
        <v>NA</v>
      </c>
      <c r="BQ149" s="33" t="str" cm="1">
        <f t="array" ref="BQ149">IFERROR(_xlfn.XLOOKUP($B$4&amp;$B$11&amp;BP149,$A$69:$A$91&amp;$B$69:$B$91&amp;$C$69:$C$91,$D$69:$D$91),"")</f>
        <v/>
      </c>
      <c r="BR149" s="37" t="str">
        <f t="shared" si="254"/>
        <v/>
      </c>
      <c r="BS149" s="37">
        <f t="shared" si="227"/>
        <v>0</v>
      </c>
      <c r="BT149" s="37">
        <f t="shared" si="228"/>
        <v>0</v>
      </c>
      <c r="BU149" s="32" t="str">
        <f t="shared" si="229"/>
        <v/>
      </c>
      <c r="BV149" s="32"/>
      <c r="BY149" s="6">
        <f t="shared" si="207"/>
        <v>143</v>
      </c>
      <c r="BZ149" s="9">
        <f t="shared" si="230"/>
        <v>500</v>
      </c>
      <c r="CA149" s="6">
        <f t="shared" si="231"/>
        <v>0</v>
      </c>
      <c r="CC149" s="8">
        <f t="shared" si="195"/>
        <v>500</v>
      </c>
      <c r="CD149" s="42" t="str">
        <f t="shared" si="232"/>
        <v>NA</v>
      </c>
      <c r="CE149" s="43" t="str" cm="1">
        <f t="array" ref="CE149">IFERROR(_xlfn.XLOOKUP($B$4&amp;$B$11&amp;CD149,$A$69:$A$91&amp;$B$69:$B$91&amp;$C$69:$C$91,$D$69:$D$91),"")</f>
        <v/>
      </c>
      <c r="CF149" s="42" t="str">
        <f t="shared" si="202"/>
        <v/>
      </c>
      <c r="CG149" s="44" t="str">
        <f t="shared" si="233"/>
        <v/>
      </c>
      <c r="CH149" s="44">
        <f t="shared" si="234"/>
        <v>0</v>
      </c>
      <c r="CI149" s="42" t="str">
        <f t="shared" si="235"/>
        <v/>
      </c>
      <c r="CJ149" s="42"/>
      <c r="CM149" s="6">
        <f t="shared" si="208"/>
        <v>143</v>
      </c>
      <c r="CN149" s="9">
        <f t="shared" si="236"/>
        <v>500</v>
      </c>
      <c r="CQ149" s="8">
        <f t="shared" si="196"/>
        <v>500</v>
      </c>
      <c r="CR149" s="42" t="str">
        <f t="shared" si="237"/>
        <v>NA</v>
      </c>
      <c r="CS149" s="43" t="str" cm="1">
        <f t="array" ref="CS149">IFERROR(_xlfn.XLOOKUP($B$4&amp;$B$11&amp;CR149,$A$69:$A$91&amp;$B$69:$B$91&amp;$C$69:$C$91,$D$69:$D$91),"")</f>
        <v/>
      </c>
      <c r="CT149" s="42" t="str">
        <f t="shared" si="203"/>
        <v/>
      </c>
      <c r="CU149" s="44" t="str">
        <f t="shared" si="238"/>
        <v/>
      </c>
      <c r="CV149" s="44">
        <f t="shared" si="239"/>
        <v>0</v>
      </c>
      <c r="CW149" s="42" t="str">
        <f t="shared" si="240"/>
        <v/>
      </c>
      <c r="DA149" s="6">
        <f t="shared" si="209"/>
        <v>143</v>
      </c>
      <c r="DB149" s="4">
        <f t="shared" si="188"/>
        <v>625</v>
      </c>
      <c r="DC149" s="6">
        <f t="shared" si="241"/>
        <v>0</v>
      </c>
      <c r="DE149" s="24">
        <f t="shared" si="197"/>
        <v>625</v>
      </c>
      <c r="DF149" s="42" t="str">
        <f t="shared" si="242"/>
        <v>NA</v>
      </c>
      <c r="DG149" s="43" t="str" cm="1">
        <f t="array" ref="DG149">IFERROR(_xlfn.XLOOKUP($B$4&amp;$B$11&amp;DF149,$A$69:$A$91&amp;$B$69:$B$91&amp;$C$69:$C$91,$D$69:$D$91),"")</f>
        <v/>
      </c>
      <c r="DH149" s="44" t="str">
        <f t="shared" si="255"/>
        <v/>
      </c>
      <c r="DI149" s="44">
        <f t="shared" si="243"/>
        <v>0</v>
      </c>
      <c r="DJ149" s="44">
        <f t="shared" si="244"/>
        <v>0</v>
      </c>
      <c r="DK149" s="42" t="str">
        <f t="shared" si="245"/>
        <v/>
      </c>
      <c r="DL149" s="42"/>
      <c r="DO149" s="6">
        <f t="shared" si="210"/>
        <v>143</v>
      </c>
      <c r="DP149" s="3">
        <f t="shared" si="189"/>
        <v>625</v>
      </c>
      <c r="DS149" s="24">
        <f t="shared" si="204"/>
        <v>625</v>
      </c>
      <c r="DT149" s="42" t="str">
        <f t="shared" si="246"/>
        <v>NA</v>
      </c>
      <c r="DU149" s="43" t="str" cm="1">
        <f t="array" ref="DU149">IFERROR(_xlfn.XLOOKUP($B$4&amp;$B$11&amp;DT149,$A$69:$A$91&amp;$B$69:$B$91&amp;$C$69:$C$91,$D$69:$D$91),"")</f>
        <v/>
      </c>
      <c r="DV149" s="44" t="str">
        <f t="shared" si="256"/>
        <v/>
      </c>
      <c r="DW149" s="44">
        <f t="shared" si="247"/>
        <v>0</v>
      </c>
      <c r="DX149" s="44">
        <f t="shared" si="248"/>
        <v>0</v>
      </c>
      <c r="DY149" s="42" t="str">
        <f t="shared" si="249"/>
        <v/>
      </c>
      <c r="DZ149" s="42"/>
      <c r="EC149" s="6">
        <f t="shared" si="211"/>
        <v>143</v>
      </c>
      <c r="ED149" s="47">
        <f t="shared" si="176"/>
        <v>531.91489361702122</v>
      </c>
      <c r="EE149" s="6">
        <f t="shared" si="258"/>
        <v>0</v>
      </c>
      <c r="EG149" s="8">
        <f t="shared" si="198"/>
        <v>531.91489361702122</v>
      </c>
      <c r="EH149" s="45" t="s">
        <v>62</v>
      </c>
      <c r="EI149" s="110">
        <f t="shared" si="177"/>
        <v>0</v>
      </c>
      <c r="EJ149" s="109">
        <f t="shared" si="257"/>
        <v>0</v>
      </c>
      <c r="EK149" s="109">
        <f t="shared" si="250"/>
        <v>0</v>
      </c>
      <c r="EL149" s="44">
        <f t="shared" si="251"/>
        <v>0</v>
      </c>
      <c r="EM149" s="42" t="str">
        <f t="shared" si="252"/>
        <v/>
      </c>
    </row>
    <row r="150" spans="21:143" hidden="1" x14ac:dyDescent="0.25">
      <c r="U150" s="6">
        <f t="shared" si="205"/>
        <v>144</v>
      </c>
      <c r="V150" s="9">
        <f t="shared" si="212"/>
        <v>500</v>
      </c>
      <c r="Y150" s="8">
        <f t="shared" si="192"/>
        <v>500</v>
      </c>
      <c r="Z150" s="30" t="str">
        <f t="shared" si="213"/>
        <v>NA</v>
      </c>
      <c r="AA150" s="28" t="str" cm="1">
        <f t="array" ref="AA150">IFERROR(_xlfn.XLOOKUP($B$4&amp;$B$11&amp;Z150,$A$69:$A$91&amp;$B$69:$B$91&amp;$C$69:$C$91,$D$69:$D$91),"")</f>
        <v/>
      </c>
      <c r="AB150" s="30" t="str">
        <f t="shared" si="199"/>
        <v/>
      </c>
      <c r="AC150" s="29" t="str">
        <f t="shared" si="214"/>
        <v/>
      </c>
      <c r="AD150" s="29">
        <f t="shared" si="215"/>
        <v>0</v>
      </c>
      <c r="AE150" s="30" t="str">
        <f t="shared" si="216"/>
        <v/>
      </c>
      <c r="AI150" s="6">
        <f t="shared" si="206"/>
        <v>144</v>
      </c>
      <c r="AJ150" s="9">
        <f t="shared" si="217"/>
        <v>500</v>
      </c>
      <c r="AM150" s="8">
        <f t="shared" si="193"/>
        <v>500</v>
      </c>
      <c r="AN150" s="32" t="str">
        <f t="shared" si="218"/>
        <v>NA</v>
      </c>
      <c r="AO150" s="33" t="str" cm="1">
        <f t="array" ref="AO150">IFERROR(_xlfn.XLOOKUP($B$4&amp;$B$11&amp;AN150,$A$69:$A$91&amp;$B$69:$B$91&amp;$C$69:$C$91,$D$69:$D$91),"")</f>
        <v/>
      </c>
      <c r="AP150" s="32" t="str">
        <f t="shared" si="200"/>
        <v/>
      </c>
      <c r="AQ150" s="37" t="str">
        <f t="shared" si="219"/>
        <v/>
      </c>
      <c r="AR150" s="37">
        <f t="shared" si="220"/>
        <v>0</v>
      </c>
      <c r="AS150" s="32" t="str">
        <f t="shared" si="221"/>
        <v/>
      </c>
      <c r="AT150" s="32"/>
      <c r="AU150" s="8"/>
      <c r="AV150" s="8"/>
      <c r="AW150" s="20">
        <f t="shared" si="190"/>
        <v>144</v>
      </c>
      <c r="AX150" s="22">
        <f t="shared" si="186"/>
        <v>625</v>
      </c>
      <c r="AY150" s="8"/>
      <c r="AZ150" s="8"/>
      <c r="BA150" s="22">
        <f t="shared" si="191"/>
        <v>625</v>
      </c>
      <c r="BB150" s="32" t="str">
        <f t="shared" si="222"/>
        <v>NA</v>
      </c>
      <c r="BC150" s="33" t="str" cm="1">
        <f t="array" ref="BC150">IFERROR(_xlfn.XLOOKUP($B$4&amp;$B$11&amp;BB150,$A$69:$A$91&amp;$B$69:$B$91&amp;$C$69:$C$91,$D$69:$D$91),"")</f>
        <v/>
      </c>
      <c r="BD150" s="37" t="str">
        <f t="shared" si="253"/>
        <v/>
      </c>
      <c r="BE150" s="37">
        <f t="shared" si="223"/>
        <v>0</v>
      </c>
      <c r="BF150" s="37">
        <f t="shared" si="224"/>
        <v>0</v>
      </c>
      <c r="BG150" s="32" t="str">
        <f t="shared" si="225"/>
        <v/>
      </c>
      <c r="BK150" s="20">
        <f t="shared" si="201"/>
        <v>144</v>
      </c>
      <c r="BL150" s="22">
        <f t="shared" si="187"/>
        <v>625</v>
      </c>
      <c r="BO150" s="22">
        <f t="shared" si="194"/>
        <v>625</v>
      </c>
      <c r="BP150" s="32" t="str">
        <f t="shared" si="226"/>
        <v>NA</v>
      </c>
      <c r="BQ150" s="33" t="str" cm="1">
        <f t="array" ref="BQ150">IFERROR(_xlfn.XLOOKUP($B$4&amp;$B$11&amp;BP150,$A$69:$A$91&amp;$B$69:$B$91&amp;$C$69:$C$91,$D$69:$D$91),"")</f>
        <v/>
      </c>
      <c r="BR150" s="37" t="str">
        <f t="shared" si="254"/>
        <v/>
      </c>
      <c r="BS150" s="37">
        <f t="shared" si="227"/>
        <v>0</v>
      </c>
      <c r="BT150" s="37">
        <f t="shared" si="228"/>
        <v>0</v>
      </c>
      <c r="BU150" s="32" t="str">
        <f t="shared" si="229"/>
        <v/>
      </c>
      <c r="BV150" s="32"/>
      <c r="BY150" s="6">
        <f t="shared" si="207"/>
        <v>144</v>
      </c>
      <c r="BZ150" s="9">
        <f t="shared" si="230"/>
        <v>500</v>
      </c>
      <c r="CA150" s="6">
        <f t="shared" si="231"/>
        <v>395</v>
      </c>
      <c r="CC150" s="8">
        <f t="shared" si="195"/>
        <v>895</v>
      </c>
      <c r="CD150" s="42" t="str">
        <f t="shared" si="232"/>
        <v>NA</v>
      </c>
      <c r="CE150" s="43" t="str" cm="1">
        <f t="array" ref="CE150">IFERROR(_xlfn.XLOOKUP($B$4&amp;$B$11&amp;CD150,$A$69:$A$91&amp;$B$69:$B$91&amp;$C$69:$C$91,$D$69:$D$91),"")</f>
        <v/>
      </c>
      <c r="CF150" s="42" t="str">
        <f t="shared" si="202"/>
        <v/>
      </c>
      <c r="CG150" s="44" t="str">
        <f t="shared" si="233"/>
        <v/>
      </c>
      <c r="CH150" s="44">
        <f t="shared" si="234"/>
        <v>395</v>
      </c>
      <c r="CI150" s="42" t="str">
        <f t="shared" si="235"/>
        <v/>
      </c>
      <c r="CJ150" s="42"/>
      <c r="CM150" s="6">
        <f t="shared" si="208"/>
        <v>144</v>
      </c>
      <c r="CN150" s="9">
        <f t="shared" si="236"/>
        <v>500</v>
      </c>
      <c r="CQ150" s="8">
        <f t="shared" si="196"/>
        <v>500</v>
      </c>
      <c r="CR150" s="42" t="str">
        <f t="shared" si="237"/>
        <v>NA</v>
      </c>
      <c r="CS150" s="43" t="str" cm="1">
        <f t="array" ref="CS150">IFERROR(_xlfn.XLOOKUP($B$4&amp;$B$11&amp;CR150,$A$69:$A$91&amp;$B$69:$B$91&amp;$C$69:$C$91,$D$69:$D$91),"")</f>
        <v/>
      </c>
      <c r="CT150" s="42" t="str">
        <f t="shared" si="203"/>
        <v/>
      </c>
      <c r="CU150" s="44" t="str">
        <f t="shared" si="238"/>
        <v/>
      </c>
      <c r="CV150" s="44">
        <f t="shared" si="239"/>
        <v>0</v>
      </c>
      <c r="CW150" s="42" t="str">
        <f t="shared" si="240"/>
        <v/>
      </c>
      <c r="DA150" s="6">
        <f t="shared" si="209"/>
        <v>144</v>
      </c>
      <c r="DB150" s="4">
        <f t="shared" si="188"/>
        <v>625</v>
      </c>
      <c r="DC150" s="6">
        <f t="shared" si="241"/>
        <v>395</v>
      </c>
      <c r="DE150" s="24">
        <f t="shared" si="197"/>
        <v>1020</v>
      </c>
      <c r="DF150" s="42" t="str">
        <f t="shared" si="242"/>
        <v>NA</v>
      </c>
      <c r="DG150" s="43" t="str" cm="1">
        <f t="array" ref="DG150">IFERROR(_xlfn.XLOOKUP($B$4&amp;$B$11&amp;DF150,$A$69:$A$91&amp;$B$69:$B$91&amp;$C$69:$C$91,$D$69:$D$91),"")</f>
        <v/>
      </c>
      <c r="DH150" s="44" t="str">
        <f t="shared" si="255"/>
        <v/>
      </c>
      <c r="DI150" s="44">
        <f t="shared" si="243"/>
        <v>0</v>
      </c>
      <c r="DJ150" s="44">
        <f t="shared" si="244"/>
        <v>395</v>
      </c>
      <c r="DK150" s="42" t="str">
        <f t="shared" si="245"/>
        <v/>
      </c>
      <c r="DL150" s="42"/>
      <c r="DO150" s="6">
        <f t="shared" si="210"/>
        <v>144</v>
      </c>
      <c r="DP150" s="3">
        <f t="shared" si="189"/>
        <v>625</v>
      </c>
      <c r="DS150" s="24">
        <f t="shared" si="204"/>
        <v>625</v>
      </c>
      <c r="DT150" s="42" t="str">
        <f t="shared" si="246"/>
        <v>NA</v>
      </c>
      <c r="DU150" s="43" t="str" cm="1">
        <f t="array" ref="DU150">IFERROR(_xlfn.XLOOKUP($B$4&amp;$B$11&amp;DT150,$A$69:$A$91&amp;$B$69:$B$91&amp;$C$69:$C$91,$D$69:$D$91),"")</f>
        <v/>
      </c>
      <c r="DV150" s="44" t="str">
        <f t="shared" si="256"/>
        <v/>
      </c>
      <c r="DW150" s="44">
        <f t="shared" si="247"/>
        <v>0</v>
      </c>
      <c r="DX150" s="44">
        <f t="shared" si="248"/>
        <v>0</v>
      </c>
      <c r="DY150" s="42" t="str">
        <f t="shared" si="249"/>
        <v/>
      </c>
      <c r="DZ150" s="42"/>
      <c r="EC150" s="6">
        <f t="shared" si="211"/>
        <v>144</v>
      </c>
      <c r="ED150" s="47">
        <f t="shared" si="176"/>
        <v>531.91489361702122</v>
      </c>
      <c r="EE150" s="6">
        <f t="shared" si="258"/>
        <v>395</v>
      </c>
      <c r="EG150" s="8">
        <f t="shared" si="198"/>
        <v>926.91489361702122</v>
      </c>
      <c r="EH150" s="45" t="s">
        <v>62</v>
      </c>
      <c r="EI150" s="110">
        <f t="shared" si="177"/>
        <v>0</v>
      </c>
      <c r="EJ150" s="109">
        <f t="shared" si="257"/>
        <v>0</v>
      </c>
      <c r="EK150" s="109">
        <f t="shared" si="250"/>
        <v>0</v>
      </c>
      <c r="EL150" s="44">
        <f t="shared" si="251"/>
        <v>395</v>
      </c>
      <c r="EM150" s="42" t="str">
        <f t="shared" si="252"/>
        <v/>
      </c>
    </row>
    <row r="151" spans="21:143" hidden="1" x14ac:dyDescent="0.25">
      <c r="U151" s="6">
        <f t="shared" si="205"/>
        <v>145</v>
      </c>
      <c r="V151" s="9">
        <f t="shared" si="212"/>
        <v>500</v>
      </c>
      <c r="Y151" s="8">
        <f t="shared" si="192"/>
        <v>500</v>
      </c>
      <c r="Z151" s="30" t="str">
        <f t="shared" si="213"/>
        <v>NA</v>
      </c>
      <c r="AA151" s="28" t="str" cm="1">
        <f t="array" ref="AA151">IFERROR(_xlfn.XLOOKUP($B$4&amp;$B$11&amp;Z151,$A$69:$A$91&amp;$B$69:$B$91&amp;$C$69:$C$91,$D$69:$D$91),"")</f>
        <v/>
      </c>
      <c r="AB151" s="30" t="str">
        <f t="shared" si="199"/>
        <v/>
      </c>
      <c r="AC151" s="29" t="str">
        <f t="shared" si="214"/>
        <v/>
      </c>
      <c r="AD151" s="29">
        <f t="shared" si="215"/>
        <v>0</v>
      </c>
      <c r="AE151" s="30" t="str">
        <f t="shared" si="216"/>
        <v/>
      </c>
      <c r="AI151" s="6">
        <f t="shared" si="206"/>
        <v>145</v>
      </c>
      <c r="AJ151" s="9">
        <f t="shared" si="217"/>
        <v>500</v>
      </c>
      <c r="AM151" s="8">
        <f t="shared" si="193"/>
        <v>500</v>
      </c>
      <c r="AN151" s="32" t="str">
        <f t="shared" si="218"/>
        <v>NA</v>
      </c>
      <c r="AO151" s="33" t="str" cm="1">
        <f t="array" ref="AO151">IFERROR(_xlfn.XLOOKUP($B$4&amp;$B$11&amp;AN151,$A$69:$A$91&amp;$B$69:$B$91&amp;$C$69:$C$91,$D$69:$D$91),"")</f>
        <v/>
      </c>
      <c r="AP151" s="32" t="str">
        <f t="shared" si="200"/>
        <v/>
      </c>
      <c r="AQ151" s="37" t="str">
        <f t="shared" si="219"/>
        <v/>
      </c>
      <c r="AR151" s="37">
        <f t="shared" si="220"/>
        <v>0</v>
      </c>
      <c r="AS151" s="32" t="str">
        <f t="shared" si="221"/>
        <v/>
      </c>
      <c r="AT151" s="32"/>
      <c r="AU151" s="8"/>
      <c r="AV151" s="8"/>
      <c r="AW151" s="20">
        <f t="shared" si="190"/>
        <v>145</v>
      </c>
      <c r="AX151" s="22">
        <f t="shared" si="186"/>
        <v>625</v>
      </c>
      <c r="AY151" s="8"/>
      <c r="AZ151" s="8"/>
      <c r="BA151" s="22">
        <f t="shared" si="191"/>
        <v>625</v>
      </c>
      <c r="BB151" s="32" t="str">
        <f t="shared" si="222"/>
        <v>NA</v>
      </c>
      <c r="BC151" s="33" t="str" cm="1">
        <f t="array" ref="BC151">IFERROR(_xlfn.XLOOKUP($B$4&amp;$B$11&amp;BB151,$A$69:$A$91&amp;$B$69:$B$91&amp;$C$69:$C$91,$D$69:$D$91),"")</f>
        <v/>
      </c>
      <c r="BD151" s="37" t="str">
        <f t="shared" si="253"/>
        <v/>
      </c>
      <c r="BE151" s="37">
        <f t="shared" si="223"/>
        <v>0</v>
      </c>
      <c r="BF151" s="37">
        <f t="shared" si="224"/>
        <v>0</v>
      </c>
      <c r="BG151" s="32" t="str">
        <f t="shared" si="225"/>
        <v/>
      </c>
      <c r="BK151" s="20">
        <f t="shared" si="201"/>
        <v>145</v>
      </c>
      <c r="BL151" s="22">
        <f t="shared" si="187"/>
        <v>625</v>
      </c>
      <c r="BO151" s="22">
        <f t="shared" si="194"/>
        <v>625</v>
      </c>
      <c r="BP151" s="32" t="str">
        <f t="shared" si="226"/>
        <v>NA</v>
      </c>
      <c r="BQ151" s="33" t="str" cm="1">
        <f t="array" ref="BQ151">IFERROR(_xlfn.XLOOKUP($B$4&amp;$B$11&amp;BP151,$A$69:$A$91&amp;$B$69:$B$91&amp;$C$69:$C$91,$D$69:$D$91),"")</f>
        <v/>
      </c>
      <c r="BR151" s="37" t="str">
        <f t="shared" si="254"/>
        <v/>
      </c>
      <c r="BS151" s="37">
        <f t="shared" si="227"/>
        <v>0</v>
      </c>
      <c r="BT151" s="37">
        <f t="shared" si="228"/>
        <v>0</v>
      </c>
      <c r="BU151" s="32" t="str">
        <f t="shared" si="229"/>
        <v/>
      </c>
      <c r="BV151" s="32"/>
      <c r="BY151" s="6">
        <f t="shared" si="207"/>
        <v>145</v>
      </c>
      <c r="BZ151" s="9">
        <f t="shared" si="230"/>
        <v>500</v>
      </c>
      <c r="CA151" s="6">
        <f t="shared" si="231"/>
        <v>0</v>
      </c>
      <c r="CC151" s="8">
        <f t="shared" si="195"/>
        <v>500</v>
      </c>
      <c r="CD151" s="42" t="str">
        <f t="shared" si="232"/>
        <v>NA</v>
      </c>
      <c r="CE151" s="43" t="str" cm="1">
        <f t="array" ref="CE151">IFERROR(_xlfn.XLOOKUP($B$4&amp;$B$11&amp;CD151,$A$69:$A$91&amp;$B$69:$B$91&amp;$C$69:$C$91,$D$69:$D$91),"")</f>
        <v/>
      </c>
      <c r="CF151" s="42" t="str">
        <f t="shared" si="202"/>
        <v/>
      </c>
      <c r="CG151" s="44" t="str">
        <f t="shared" si="233"/>
        <v/>
      </c>
      <c r="CH151" s="44">
        <f t="shared" si="234"/>
        <v>0</v>
      </c>
      <c r="CI151" s="42" t="str">
        <f t="shared" si="235"/>
        <v/>
      </c>
      <c r="CJ151" s="42"/>
      <c r="CM151" s="6">
        <f t="shared" si="208"/>
        <v>145</v>
      </c>
      <c r="CN151" s="9">
        <f t="shared" si="236"/>
        <v>500</v>
      </c>
      <c r="CQ151" s="8">
        <f t="shared" si="196"/>
        <v>500</v>
      </c>
      <c r="CR151" s="42" t="str">
        <f t="shared" si="237"/>
        <v>NA</v>
      </c>
      <c r="CS151" s="43" t="str" cm="1">
        <f t="array" ref="CS151">IFERROR(_xlfn.XLOOKUP($B$4&amp;$B$11&amp;CR151,$A$69:$A$91&amp;$B$69:$B$91&amp;$C$69:$C$91,$D$69:$D$91),"")</f>
        <v/>
      </c>
      <c r="CT151" s="42" t="str">
        <f t="shared" si="203"/>
        <v/>
      </c>
      <c r="CU151" s="44" t="str">
        <f t="shared" si="238"/>
        <v/>
      </c>
      <c r="CV151" s="44">
        <f t="shared" si="239"/>
        <v>0</v>
      </c>
      <c r="CW151" s="42" t="str">
        <f t="shared" si="240"/>
        <v/>
      </c>
      <c r="DA151" s="6">
        <f t="shared" si="209"/>
        <v>145</v>
      </c>
      <c r="DB151" s="4">
        <f t="shared" si="188"/>
        <v>625</v>
      </c>
      <c r="DC151" s="6">
        <f t="shared" si="241"/>
        <v>0</v>
      </c>
      <c r="DE151" s="24">
        <f t="shared" si="197"/>
        <v>625</v>
      </c>
      <c r="DF151" s="42" t="str">
        <f t="shared" si="242"/>
        <v>NA</v>
      </c>
      <c r="DG151" s="43" t="str" cm="1">
        <f t="array" ref="DG151">IFERROR(_xlfn.XLOOKUP($B$4&amp;$B$11&amp;DF151,$A$69:$A$91&amp;$B$69:$B$91&amp;$C$69:$C$91,$D$69:$D$91),"")</f>
        <v/>
      </c>
      <c r="DH151" s="44" t="str">
        <f t="shared" si="255"/>
        <v/>
      </c>
      <c r="DI151" s="44">
        <f t="shared" si="243"/>
        <v>0</v>
      </c>
      <c r="DJ151" s="44">
        <f t="shared" si="244"/>
        <v>0</v>
      </c>
      <c r="DK151" s="42" t="str">
        <f t="shared" si="245"/>
        <v/>
      </c>
      <c r="DL151" s="42"/>
      <c r="DO151" s="6">
        <f t="shared" si="210"/>
        <v>145</v>
      </c>
      <c r="DP151" s="3">
        <f t="shared" si="189"/>
        <v>625</v>
      </c>
      <c r="DS151" s="24">
        <f t="shared" si="204"/>
        <v>625</v>
      </c>
      <c r="DT151" s="42" t="str">
        <f t="shared" si="246"/>
        <v>NA</v>
      </c>
      <c r="DU151" s="43" t="str" cm="1">
        <f t="array" ref="DU151">IFERROR(_xlfn.XLOOKUP($B$4&amp;$B$11&amp;DT151,$A$69:$A$91&amp;$B$69:$B$91&amp;$C$69:$C$91,$D$69:$D$91),"")</f>
        <v/>
      </c>
      <c r="DV151" s="44" t="str">
        <f t="shared" si="256"/>
        <v/>
      </c>
      <c r="DW151" s="44">
        <f t="shared" si="247"/>
        <v>0</v>
      </c>
      <c r="DX151" s="44">
        <f t="shared" si="248"/>
        <v>0</v>
      </c>
      <c r="DY151" s="42" t="str">
        <f t="shared" si="249"/>
        <v/>
      </c>
      <c r="DZ151" s="42"/>
      <c r="EC151" s="6">
        <f t="shared" si="211"/>
        <v>145</v>
      </c>
      <c r="ED151" s="47">
        <f t="shared" si="176"/>
        <v>531.91489361702122</v>
      </c>
      <c r="EE151" s="6">
        <f t="shared" si="258"/>
        <v>0</v>
      </c>
      <c r="EG151" s="8">
        <f t="shared" si="198"/>
        <v>531.91489361702122</v>
      </c>
      <c r="EH151" s="45" t="s">
        <v>62</v>
      </c>
      <c r="EI151" s="110">
        <f t="shared" si="177"/>
        <v>0</v>
      </c>
      <c r="EJ151" s="109">
        <f t="shared" si="257"/>
        <v>0</v>
      </c>
      <c r="EK151" s="109">
        <f t="shared" si="250"/>
        <v>0</v>
      </c>
      <c r="EL151" s="44">
        <f t="shared" si="251"/>
        <v>0</v>
      </c>
      <c r="EM151" s="42" t="str">
        <f t="shared" si="252"/>
        <v/>
      </c>
    </row>
    <row r="152" spans="21:143" hidden="1" x14ac:dyDescent="0.25">
      <c r="U152" s="6">
        <f t="shared" si="205"/>
        <v>146</v>
      </c>
      <c r="V152" s="9">
        <f t="shared" si="212"/>
        <v>500</v>
      </c>
      <c r="Y152" s="8">
        <f t="shared" si="192"/>
        <v>500</v>
      </c>
      <c r="Z152" s="30" t="str">
        <f t="shared" si="213"/>
        <v>NA</v>
      </c>
      <c r="AA152" s="28" t="str" cm="1">
        <f t="array" ref="AA152">IFERROR(_xlfn.XLOOKUP($B$4&amp;$B$11&amp;Z152,$A$69:$A$91&amp;$B$69:$B$91&amp;$C$69:$C$91,$D$69:$D$91),"")</f>
        <v/>
      </c>
      <c r="AB152" s="30" t="str">
        <f t="shared" si="199"/>
        <v/>
      </c>
      <c r="AC152" s="29" t="str">
        <f t="shared" si="214"/>
        <v/>
      </c>
      <c r="AD152" s="29">
        <f t="shared" si="215"/>
        <v>0</v>
      </c>
      <c r="AE152" s="30" t="str">
        <f t="shared" si="216"/>
        <v/>
      </c>
      <c r="AI152" s="6">
        <f t="shared" si="206"/>
        <v>146</v>
      </c>
      <c r="AJ152" s="9">
        <f t="shared" si="217"/>
        <v>500</v>
      </c>
      <c r="AM152" s="8">
        <f t="shared" si="193"/>
        <v>500</v>
      </c>
      <c r="AN152" s="32" t="str">
        <f t="shared" si="218"/>
        <v>NA</v>
      </c>
      <c r="AO152" s="33" t="str" cm="1">
        <f t="array" ref="AO152">IFERROR(_xlfn.XLOOKUP($B$4&amp;$B$11&amp;AN152,$A$69:$A$91&amp;$B$69:$B$91&amp;$C$69:$C$91,$D$69:$D$91),"")</f>
        <v/>
      </c>
      <c r="AP152" s="32" t="str">
        <f t="shared" si="200"/>
        <v/>
      </c>
      <c r="AQ152" s="37" t="str">
        <f t="shared" si="219"/>
        <v/>
      </c>
      <c r="AR152" s="37">
        <f t="shared" si="220"/>
        <v>0</v>
      </c>
      <c r="AS152" s="32" t="str">
        <f t="shared" si="221"/>
        <v/>
      </c>
      <c r="AT152" s="32"/>
      <c r="AU152" s="8"/>
      <c r="AV152" s="8"/>
      <c r="AW152" s="20">
        <f t="shared" si="190"/>
        <v>146</v>
      </c>
      <c r="AX152" s="22">
        <f t="shared" si="186"/>
        <v>625</v>
      </c>
      <c r="AY152" s="8"/>
      <c r="AZ152" s="8"/>
      <c r="BA152" s="22">
        <f t="shared" si="191"/>
        <v>625</v>
      </c>
      <c r="BB152" s="32" t="str">
        <f t="shared" si="222"/>
        <v>NA</v>
      </c>
      <c r="BC152" s="33" t="str" cm="1">
        <f t="array" ref="BC152">IFERROR(_xlfn.XLOOKUP($B$4&amp;$B$11&amp;BB152,$A$69:$A$91&amp;$B$69:$B$91&amp;$C$69:$C$91,$D$69:$D$91),"")</f>
        <v/>
      </c>
      <c r="BD152" s="37" t="str">
        <f t="shared" si="253"/>
        <v/>
      </c>
      <c r="BE152" s="37">
        <f t="shared" si="223"/>
        <v>0</v>
      </c>
      <c r="BF152" s="37">
        <f t="shared" si="224"/>
        <v>0</v>
      </c>
      <c r="BG152" s="32" t="str">
        <f t="shared" si="225"/>
        <v/>
      </c>
      <c r="BK152" s="20">
        <f t="shared" si="201"/>
        <v>146</v>
      </c>
      <c r="BL152" s="22">
        <f t="shared" si="187"/>
        <v>625</v>
      </c>
      <c r="BO152" s="22">
        <f t="shared" si="194"/>
        <v>625</v>
      </c>
      <c r="BP152" s="32" t="str">
        <f t="shared" si="226"/>
        <v>NA</v>
      </c>
      <c r="BQ152" s="33" t="str" cm="1">
        <f t="array" ref="BQ152">IFERROR(_xlfn.XLOOKUP($B$4&amp;$B$11&amp;BP152,$A$69:$A$91&amp;$B$69:$B$91&amp;$C$69:$C$91,$D$69:$D$91),"")</f>
        <v/>
      </c>
      <c r="BR152" s="37" t="str">
        <f t="shared" si="254"/>
        <v/>
      </c>
      <c r="BS152" s="37">
        <f t="shared" si="227"/>
        <v>0</v>
      </c>
      <c r="BT152" s="37">
        <f t="shared" si="228"/>
        <v>0</v>
      </c>
      <c r="BU152" s="32" t="str">
        <f t="shared" si="229"/>
        <v/>
      </c>
      <c r="BV152" s="32"/>
      <c r="BY152" s="6">
        <f t="shared" si="207"/>
        <v>146</v>
      </c>
      <c r="BZ152" s="9">
        <f t="shared" si="230"/>
        <v>500</v>
      </c>
      <c r="CA152" s="6">
        <f t="shared" si="231"/>
        <v>0</v>
      </c>
      <c r="CC152" s="8">
        <f t="shared" si="195"/>
        <v>500</v>
      </c>
      <c r="CD152" s="42" t="str">
        <f t="shared" si="232"/>
        <v>NA</v>
      </c>
      <c r="CE152" s="43" t="str" cm="1">
        <f t="array" ref="CE152">IFERROR(_xlfn.XLOOKUP($B$4&amp;$B$11&amp;CD152,$A$69:$A$91&amp;$B$69:$B$91&amp;$C$69:$C$91,$D$69:$D$91),"")</f>
        <v/>
      </c>
      <c r="CF152" s="42" t="str">
        <f t="shared" si="202"/>
        <v/>
      </c>
      <c r="CG152" s="44" t="str">
        <f t="shared" si="233"/>
        <v/>
      </c>
      <c r="CH152" s="44">
        <f t="shared" si="234"/>
        <v>0</v>
      </c>
      <c r="CI152" s="42" t="str">
        <f t="shared" si="235"/>
        <v/>
      </c>
      <c r="CJ152" s="42"/>
      <c r="CM152" s="6">
        <f t="shared" si="208"/>
        <v>146</v>
      </c>
      <c r="CN152" s="9">
        <f t="shared" si="236"/>
        <v>500</v>
      </c>
      <c r="CQ152" s="8">
        <f t="shared" si="196"/>
        <v>500</v>
      </c>
      <c r="CR152" s="42" t="str">
        <f t="shared" si="237"/>
        <v>NA</v>
      </c>
      <c r="CS152" s="43" t="str" cm="1">
        <f t="array" ref="CS152">IFERROR(_xlfn.XLOOKUP($B$4&amp;$B$11&amp;CR152,$A$69:$A$91&amp;$B$69:$B$91&amp;$C$69:$C$91,$D$69:$D$91),"")</f>
        <v/>
      </c>
      <c r="CT152" s="42" t="str">
        <f t="shared" si="203"/>
        <v/>
      </c>
      <c r="CU152" s="44" t="str">
        <f t="shared" si="238"/>
        <v/>
      </c>
      <c r="CV152" s="44">
        <f t="shared" si="239"/>
        <v>0</v>
      </c>
      <c r="CW152" s="42" t="str">
        <f t="shared" si="240"/>
        <v/>
      </c>
      <c r="DA152" s="6">
        <f t="shared" si="209"/>
        <v>146</v>
      </c>
      <c r="DB152" s="4">
        <f t="shared" si="188"/>
        <v>625</v>
      </c>
      <c r="DC152" s="6">
        <f t="shared" si="241"/>
        <v>0</v>
      </c>
      <c r="DE152" s="24">
        <f t="shared" si="197"/>
        <v>625</v>
      </c>
      <c r="DF152" s="42" t="str">
        <f t="shared" si="242"/>
        <v>NA</v>
      </c>
      <c r="DG152" s="43" t="str" cm="1">
        <f t="array" ref="DG152">IFERROR(_xlfn.XLOOKUP($B$4&amp;$B$11&amp;DF152,$A$69:$A$91&amp;$B$69:$B$91&amp;$C$69:$C$91,$D$69:$D$91),"")</f>
        <v/>
      </c>
      <c r="DH152" s="44" t="str">
        <f t="shared" si="255"/>
        <v/>
      </c>
      <c r="DI152" s="44">
        <f t="shared" si="243"/>
        <v>0</v>
      </c>
      <c r="DJ152" s="44">
        <f t="shared" si="244"/>
        <v>0</v>
      </c>
      <c r="DK152" s="42" t="str">
        <f t="shared" si="245"/>
        <v/>
      </c>
      <c r="DL152" s="42"/>
      <c r="DO152" s="6">
        <f t="shared" si="210"/>
        <v>146</v>
      </c>
      <c r="DP152" s="3">
        <f t="shared" si="189"/>
        <v>625</v>
      </c>
      <c r="DS152" s="24">
        <f t="shared" si="204"/>
        <v>625</v>
      </c>
      <c r="DT152" s="42" t="str">
        <f t="shared" si="246"/>
        <v>NA</v>
      </c>
      <c r="DU152" s="43" t="str" cm="1">
        <f t="array" ref="DU152">IFERROR(_xlfn.XLOOKUP($B$4&amp;$B$11&amp;DT152,$A$69:$A$91&amp;$B$69:$B$91&amp;$C$69:$C$91,$D$69:$D$91),"")</f>
        <v/>
      </c>
      <c r="DV152" s="44" t="str">
        <f t="shared" si="256"/>
        <v/>
      </c>
      <c r="DW152" s="44">
        <f t="shared" si="247"/>
        <v>0</v>
      </c>
      <c r="DX152" s="44">
        <f t="shared" si="248"/>
        <v>0</v>
      </c>
      <c r="DY152" s="42" t="str">
        <f t="shared" si="249"/>
        <v/>
      </c>
      <c r="DZ152" s="42"/>
      <c r="EC152" s="6">
        <f t="shared" si="211"/>
        <v>146</v>
      </c>
      <c r="ED152" s="47">
        <f t="shared" si="176"/>
        <v>531.91489361702122</v>
      </c>
      <c r="EE152" s="6">
        <f t="shared" si="258"/>
        <v>0</v>
      </c>
      <c r="EG152" s="8">
        <f t="shared" si="198"/>
        <v>531.91489361702122</v>
      </c>
      <c r="EH152" s="45" t="s">
        <v>62</v>
      </c>
      <c r="EI152" s="110">
        <f t="shared" si="177"/>
        <v>0</v>
      </c>
      <c r="EJ152" s="109">
        <f t="shared" si="257"/>
        <v>0</v>
      </c>
      <c r="EK152" s="109">
        <f t="shared" si="250"/>
        <v>0</v>
      </c>
      <c r="EL152" s="44">
        <f t="shared" si="251"/>
        <v>0</v>
      </c>
      <c r="EM152" s="42" t="str">
        <f t="shared" si="252"/>
        <v/>
      </c>
    </row>
    <row r="153" spans="21:143" hidden="1" x14ac:dyDescent="0.25">
      <c r="U153" s="6">
        <f t="shared" si="205"/>
        <v>147</v>
      </c>
      <c r="V153" s="9">
        <f t="shared" si="212"/>
        <v>500</v>
      </c>
      <c r="Y153" s="8">
        <f t="shared" si="192"/>
        <v>500</v>
      </c>
      <c r="Z153" s="30" t="str">
        <f t="shared" si="213"/>
        <v>NA</v>
      </c>
      <c r="AA153" s="28" t="str" cm="1">
        <f t="array" ref="AA153">IFERROR(_xlfn.XLOOKUP($B$4&amp;$B$11&amp;Z153,$A$69:$A$91&amp;$B$69:$B$91&amp;$C$69:$C$91,$D$69:$D$91),"")</f>
        <v/>
      </c>
      <c r="AB153" s="30" t="str">
        <f t="shared" si="199"/>
        <v/>
      </c>
      <c r="AC153" s="29" t="str">
        <f t="shared" si="214"/>
        <v/>
      </c>
      <c r="AD153" s="29">
        <f t="shared" si="215"/>
        <v>0</v>
      </c>
      <c r="AE153" s="30" t="str">
        <f t="shared" si="216"/>
        <v/>
      </c>
      <c r="AI153" s="6">
        <f t="shared" si="206"/>
        <v>147</v>
      </c>
      <c r="AJ153" s="9">
        <f t="shared" si="217"/>
        <v>500</v>
      </c>
      <c r="AM153" s="8">
        <f t="shared" si="193"/>
        <v>500</v>
      </c>
      <c r="AN153" s="32" t="str">
        <f t="shared" si="218"/>
        <v>NA</v>
      </c>
      <c r="AO153" s="33" t="str" cm="1">
        <f t="array" ref="AO153">IFERROR(_xlfn.XLOOKUP($B$4&amp;$B$11&amp;AN153,$A$69:$A$91&amp;$B$69:$B$91&amp;$C$69:$C$91,$D$69:$D$91),"")</f>
        <v/>
      </c>
      <c r="AP153" s="32" t="str">
        <f t="shared" si="200"/>
        <v/>
      </c>
      <c r="AQ153" s="37" t="str">
        <f t="shared" si="219"/>
        <v/>
      </c>
      <c r="AR153" s="37">
        <f t="shared" si="220"/>
        <v>0</v>
      </c>
      <c r="AS153" s="32" t="str">
        <f t="shared" si="221"/>
        <v/>
      </c>
      <c r="AT153" s="32"/>
      <c r="AU153" s="8"/>
      <c r="AV153" s="8"/>
      <c r="AW153" s="20">
        <f t="shared" si="190"/>
        <v>147</v>
      </c>
      <c r="AX153" s="22">
        <f t="shared" si="186"/>
        <v>625</v>
      </c>
      <c r="AY153" s="8"/>
      <c r="AZ153" s="8"/>
      <c r="BA153" s="22">
        <f t="shared" si="191"/>
        <v>625</v>
      </c>
      <c r="BB153" s="32" t="str">
        <f t="shared" si="222"/>
        <v>NA</v>
      </c>
      <c r="BC153" s="33" t="str" cm="1">
        <f t="array" ref="BC153">IFERROR(_xlfn.XLOOKUP($B$4&amp;$B$11&amp;BB153,$A$69:$A$91&amp;$B$69:$B$91&amp;$C$69:$C$91,$D$69:$D$91),"")</f>
        <v/>
      </c>
      <c r="BD153" s="37" t="str">
        <f t="shared" si="253"/>
        <v/>
      </c>
      <c r="BE153" s="37">
        <f t="shared" si="223"/>
        <v>0</v>
      </c>
      <c r="BF153" s="37">
        <f t="shared" si="224"/>
        <v>0</v>
      </c>
      <c r="BG153" s="32" t="str">
        <f t="shared" si="225"/>
        <v/>
      </c>
      <c r="BK153" s="20">
        <f t="shared" si="201"/>
        <v>147</v>
      </c>
      <c r="BL153" s="22">
        <f t="shared" si="187"/>
        <v>625</v>
      </c>
      <c r="BO153" s="22">
        <f t="shared" si="194"/>
        <v>625</v>
      </c>
      <c r="BP153" s="32" t="str">
        <f t="shared" si="226"/>
        <v>NA</v>
      </c>
      <c r="BQ153" s="33" t="str" cm="1">
        <f t="array" ref="BQ153">IFERROR(_xlfn.XLOOKUP($B$4&amp;$B$11&amp;BP153,$A$69:$A$91&amp;$B$69:$B$91&amp;$C$69:$C$91,$D$69:$D$91),"")</f>
        <v/>
      </c>
      <c r="BR153" s="37" t="str">
        <f t="shared" si="254"/>
        <v/>
      </c>
      <c r="BS153" s="37">
        <f t="shared" si="227"/>
        <v>0</v>
      </c>
      <c r="BT153" s="37">
        <f t="shared" si="228"/>
        <v>0</v>
      </c>
      <c r="BU153" s="32" t="str">
        <f t="shared" si="229"/>
        <v/>
      </c>
      <c r="BV153" s="32"/>
      <c r="BY153" s="6">
        <f t="shared" si="207"/>
        <v>147</v>
      </c>
      <c r="BZ153" s="9">
        <f t="shared" si="230"/>
        <v>500</v>
      </c>
      <c r="CA153" s="6">
        <f t="shared" si="231"/>
        <v>0</v>
      </c>
      <c r="CC153" s="8">
        <f t="shared" si="195"/>
        <v>500</v>
      </c>
      <c r="CD153" s="42" t="str">
        <f t="shared" si="232"/>
        <v>NA</v>
      </c>
      <c r="CE153" s="43" t="str" cm="1">
        <f t="array" ref="CE153">IFERROR(_xlfn.XLOOKUP($B$4&amp;$B$11&amp;CD153,$A$69:$A$91&amp;$B$69:$B$91&amp;$C$69:$C$91,$D$69:$D$91),"")</f>
        <v/>
      </c>
      <c r="CF153" s="42" t="str">
        <f t="shared" si="202"/>
        <v/>
      </c>
      <c r="CG153" s="44" t="str">
        <f t="shared" si="233"/>
        <v/>
      </c>
      <c r="CH153" s="44">
        <f t="shared" si="234"/>
        <v>0</v>
      </c>
      <c r="CI153" s="42" t="str">
        <f t="shared" si="235"/>
        <v/>
      </c>
      <c r="CJ153" s="42"/>
      <c r="CM153" s="6">
        <f t="shared" si="208"/>
        <v>147</v>
      </c>
      <c r="CN153" s="9">
        <f t="shared" si="236"/>
        <v>500</v>
      </c>
      <c r="CQ153" s="8">
        <f t="shared" si="196"/>
        <v>500</v>
      </c>
      <c r="CR153" s="42" t="str">
        <f t="shared" si="237"/>
        <v>NA</v>
      </c>
      <c r="CS153" s="43" t="str" cm="1">
        <f t="array" ref="CS153">IFERROR(_xlfn.XLOOKUP($B$4&amp;$B$11&amp;CR153,$A$69:$A$91&amp;$B$69:$B$91&amp;$C$69:$C$91,$D$69:$D$91),"")</f>
        <v/>
      </c>
      <c r="CT153" s="42" t="str">
        <f t="shared" si="203"/>
        <v/>
      </c>
      <c r="CU153" s="44" t="str">
        <f t="shared" si="238"/>
        <v/>
      </c>
      <c r="CV153" s="44">
        <f t="shared" si="239"/>
        <v>0</v>
      </c>
      <c r="CW153" s="42" t="str">
        <f t="shared" si="240"/>
        <v/>
      </c>
      <c r="DA153" s="6">
        <f t="shared" si="209"/>
        <v>147</v>
      </c>
      <c r="DB153" s="4">
        <f t="shared" si="188"/>
        <v>625</v>
      </c>
      <c r="DC153" s="6">
        <f t="shared" si="241"/>
        <v>0</v>
      </c>
      <c r="DE153" s="24">
        <f t="shared" si="197"/>
        <v>625</v>
      </c>
      <c r="DF153" s="42" t="str">
        <f t="shared" si="242"/>
        <v>NA</v>
      </c>
      <c r="DG153" s="43" t="str" cm="1">
        <f t="array" ref="DG153">IFERROR(_xlfn.XLOOKUP($B$4&amp;$B$11&amp;DF153,$A$69:$A$91&amp;$B$69:$B$91&amp;$C$69:$C$91,$D$69:$D$91),"")</f>
        <v/>
      </c>
      <c r="DH153" s="44" t="str">
        <f t="shared" si="255"/>
        <v/>
      </c>
      <c r="DI153" s="44">
        <f t="shared" si="243"/>
        <v>0</v>
      </c>
      <c r="DJ153" s="44">
        <f t="shared" si="244"/>
        <v>0</v>
      </c>
      <c r="DK153" s="42" t="str">
        <f t="shared" si="245"/>
        <v/>
      </c>
      <c r="DL153" s="42"/>
      <c r="DO153" s="6">
        <f t="shared" si="210"/>
        <v>147</v>
      </c>
      <c r="DP153" s="3">
        <f t="shared" si="189"/>
        <v>625</v>
      </c>
      <c r="DS153" s="24">
        <f t="shared" si="204"/>
        <v>625</v>
      </c>
      <c r="DT153" s="42" t="str">
        <f t="shared" si="246"/>
        <v>NA</v>
      </c>
      <c r="DU153" s="43" t="str" cm="1">
        <f t="array" ref="DU153">IFERROR(_xlfn.XLOOKUP($B$4&amp;$B$11&amp;DT153,$A$69:$A$91&amp;$B$69:$B$91&amp;$C$69:$C$91,$D$69:$D$91),"")</f>
        <v/>
      </c>
      <c r="DV153" s="44" t="str">
        <f t="shared" si="256"/>
        <v/>
      </c>
      <c r="DW153" s="44">
        <f t="shared" si="247"/>
        <v>0</v>
      </c>
      <c r="DX153" s="44">
        <f t="shared" si="248"/>
        <v>0</v>
      </c>
      <c r="DY153" s="42" t="str">
        <f t="shared" si="249"/>
        <v/>
      </c>
      <c r="DZ153" s="42"/>
      <c r="EC153" s="6">
        <f t="shared" si="211"/>
        <v>147</v>
      </c>
      <c r="ED153" s="47">
        <f t="shared" ref="ED153:ED216" si="259">PMT($B$13/12,300-18,150000)*-1</f>
        <v>531.91489361702122</v>
      </c>
      <c r="EE153" s="6">
        <f t="shared" si="258"/>
        <v>0</v>
      </c>
      <c r="EG153" s="8">
        <f t="shared" si="198"/>
        <v>531.91489361702122</v>
      </c>
      <c r="EH153" s="45" t="s">
        <v>62</v>
      </c>
      <c r="EI153" s="110">
        <f t="shared" ref="EI153:EI216" si="260">$B$13</f>
        <v>0</v>
      </c>
      <c r="EJ153" s="109">
        <f t="shared" si="257"/>
        <v>0</v>
      </c>
      <c r="EK153" s="109">
        <f t="shared" si="250"/>
        <v>0</v>
      </c>
      <c r="EL153" s="44">
        <f t="shared" si="251"/>
        <v>0</v>
      </c>
      <c r="EM153" s="42" t="str">
        <f t="shared" si="252"/>
        <v/>
      </c>
    </row>
    <row r="154" spans="21:143" hidden="1" x14ac:dyDescent="0.25">
      <c r="U154" s="6">
        <f t="shared" si="205"/>
        <v>148</v>
      </c>
      <c r="V154" s="9">
        <f t="shared" si="212"/>
        <v>500</v>
      </c>
      <c r="Y154" s="8">
        <f t="shared" si="192"/>
        <v>500</v>
      </c>
      <c r="Z154" s="30" t="str">
        <f t="shared" si="213"/>
        <v>NA</v>
      </c>
      <c r="AA154" s="28" t="str" cm="1">
        <f t="array" ref="AA154">IFERROR(_xlfn.XLOOKUP($B$4&amp;$B$11&amp;Z154,$A$69:$A$91&amp;$B$69:$B$91&amp;$C$69:$C$91,$D$69:$D$91),"")</f>
        <v/>
      </c>
      <c r="AB154" s="30" t="str">
        <f t="shared" si="199"/>
        <v/>
      </c>
      <c r="AC154" s="29" t="str">
        <f t="shared" si="214"/>
        <v/>
      </c>
      <c r="AD154" s="29">
        <f t="shared" si="215"/>
        <v>0</v>
      </c>
      <c r="AE154" s="30" t="str">
        <f t="shared" si="216"/>
        <v/>
      </c>
      <c r="AI154" s="6">
        <f t="shared" si="206"/>
        <v>148</v>
      </c>
      <c r="AJ154" s="9">
        <f t="shared" si="217"/>
        <v>500</v>
      </c>
      <c r="AM154" s="8">
        <f t="shared" si="193"/>
        <v>500</v>
      </c>
      <c r="AN154" s="32" t="str">
        <f t="shared" si="218"/>
        <v>NA</v>
      </c>
      <c r="AO154" s="33" t="str" cm="1">
        <f t="array" ref="AO154">IFERROR(_xlfn.XLOOKUP($B$4&amp;$B$11&amp;AN154,$A$69:$A$91&amp;$B$69:$B$91&amp;$C$69:$C$91,$D$69:$D$91),"")</f>
        <v/>
      </c>
      <c r="AP154" s="32" t="str">
        <f t="shared" si="200"/>
        <v/>
      </c>
      <c r="AQ154" s="37" t="str">
        <f t="shared" si="219"/>
        <v/>
      </c>
      <c r="AR154" s="37">
        <f t="shared" si="220"/>
        <v>0</v>
      </c>
      <c r="AS154" s="32" t="str">
        <f t="shared" si="221"/>
        <v/>
      </c>
      <c r="AT154" s="32"/>
      <c r="AU154" s="8"/>
      <c r="AV154" s="8"/>
      <c r="AW154" s="20">
        <f t="shared" si="190"/>
        <v>148</v>
      </c>
      <c r="AX154" s="22">
        <f t="shared" si="186"/>
        <v>625</v>
      </c>
      <c r="AY154" s="8"/>
      <c r="AZ154" s="8"/>
      <c r="BA154" s="22">
        <f t="shared" si="191"/>
        <v>625</v>
      </c>
      <c r="BB154" s="32" t="str">
        <f t="shared" si="222"/>
        <v>NA</v>
      </c>
      <c r="BC154" s="33" t="str" cm="1">
        <f t="array" ref="BC154">IFERROR(_xlfn.XLOOKUP($B$4&amp;$B$11&amp;BB154,$A$69:$A$91&amp;$B$69:$B$91&amp;$C$69:$C$91,$D$69:$D$91),"")</f>
        <v/>
      </c>
      <c r="BD154" s="37" t="str">
        <f t="shared" si="253"/>
        <v/>
      </c>
      <c r="BE154" s="37">
        <f t="shared" si="223"/>
        <v>0</v>
      </c>
      <c r="BF154" s="37">
        <f t="shared" si="224"/>
        <v>0</v>
      </c>
      <c r="BG154" s="32" t="str">
        <f t="shared" si="225"/>
        <v/>
      </c>
      <c r="BK154" s="20">
        <f t="shared" si="201"/>
        <v>148</v>
      </c>
      <c r="BL154" s="22">
        <f t="shared" si="187"/>
        <v>625</v>
      </c>
      <c r="BO154" s="22">
        <f t="shared" si="194"/>
        <v>625</v>
      </c>
      <c r="BP154" s="32" t="str">
        <f t="shared" si="226"/>
        <v>NA</v>
      </c>
      <c r="BQ154" s="33" t="str" cm="1">
        <f t="array" ref="BQ154">IFERROR(_xlfn.XLOOKUP($B$4&amp;$B$11&amp;BP154,$A$69:$A$91&amp;$B$69:$B$91&amp;$C$69:$C$91,$D$69:$D$91),"")</f>
        <v/>
      </c>
      <c r="BR154" s="37" t="str">
        <f t="shared" si="254"/>
        <v/>
      </c>
      <c r="BS154" s="37">
        <f t="shared" si="227"/>
        <v>0</v>
      </c>
      <c r="BT154" s="37">
        <f t="shared" si="228"/>
        <v>0</v>
      </c>
      <c r="BU154" s="32" t="str">
        <f t="shared" si="229"/>
        <v/>
      </c>
      <c r="BV154" s="32"/>
      <c r="BY154" s="6">
        <f t="shared" si="207"/>
        <v>148</v>
      </c>
      <c r="BZ154" s="9">
        <f t="shared" si="230"/>
        <v>500</v>
      </c>
      <c r="CA154" s="6">
        <f t="shared" si="231"/>
        <v>0</v>
      </c>
      <c r="CC154" s="8">
        <f t="shared" si="195"/>
        <v>500</v>
      </c>
      <c r="CD154" s="42" t="str">
        <f t="shared" si="232"/>
        <v>NA</v>
      </c>
      <c r="CE154" s="43" t="str" cm="1">
        <f t="array" ref="CE154">IFERROR(_xlfn.XLOOKUP($B$4&amp;$B$11&amp;CD154,$A$69:$A$91&amp;$B$69:$B$91&amp;$C$69:$C$91,$D$69:$D$91),"")</f>
        <v/>
      </c>
      <c r="CF154" s="42" t="str">
        <f t="shared" si="202"/>
        <v/>
      </c>
      <c r="CG154" s="44" t="str">
        <f t="shared" si="233"/>
        <v/>
      </c>
      <c r="CH154" s="44">
        <f t="shared" si="234"/>
        <v>0</v>
      </c>
      <c r="CI154" s="42" t="str">
        <f t="shared" si="235"/>
        <v/>
      </c>
      <c r="CJ154" s="42"/>
      <c r="CM154" s="6">
        <f t="shared" si="208"/>
        <v>148</v>
      </c>
      <c r="CN154" s="9">
        <f t="shared" si="236"/>
        <v>500</v>
      </c>
      <c r="CQ154" s="8">
        <f t="shared" si="196"/>
        <v>500</v>
      </c>
      <c r="CR154" s="42" t="str">
        <f t="shared" si="237"/>
        <v>NA</v>
      </c>
      <c r="CS154" s="43" t="str" cm="1">
        <f t="array" ref="CS154">IFERROR(_xlfn.XLOOKUP($B$4&amp;$B$11&amp;CR154,$A$69:$A$91&amp;$B$69:$B$91&amp;$C$69:$C$91,$D$69:$D$91),"")</f>
        <v/>
      </c>
      <c r="CT154" s="42" t="str">
        <f t="shared" si="203"/>
        <v/>
      </c>
      <c r="CU154" s="44" t="str">
        <f t="shared" si="238"/>
        <v/>
      </c>
      <c r="CV154" s="44">
        <f t="shared" si="239"/>
        <v>0</v>
      </c>
      <c r="CW154" s="42" t="str">
        <f t="shared" si="240"/>
        <v/>
      </c>
      <c r="DA154" s="6">
        <f t="shared" si="209"/>
        <v>148</v>
      </c>
      <c r="DB154" s="4">
        <f t="shared" si="188"/>
        <v>625</v>
      </c>
      <c r="DC154" s="6">
        <f t="shared" si="241"/>
        <v>0</v>
      </c>
      <c r="DE154" s="24">
        <f t="shared" si="197"/>
        <v>625</v>
      </c>
      <c r="DF154" s="42" t="str">
        <f t="shared" si="242"/>
        <v>NA</v>
      </c>
      <c r="DG154" s="43" t="str" cm="1">
        <f t="array" ref="DG154">IFERROR(_xlfn.XLOOKUP($B$4&amp;$B$11&amp;DF154,$A$69:$A$91&amp;$B$69:$B$91&amp;$C$69:$C$91,$D$69:$D$91),"")</f>
        <v/>
      </c>
      <c r="DH154" s="44" t="str">
        <f t="shared" si="255"/>
        <v/>
      </c>
      <c r="DI154" s="44">
        <f t="shared" si="243"/>
        <v>0</v>
      </c>
      <c r="DJ154" s="44">
        <f t="shared" si="244"/>
        <v>0</v>
      </c>
      <c r="DK154" s="42" t="str">
        <f t="shared" si="245"/>
        <v/>
      </c>
      <c r="DL154" s="42"/>
      <c r="DO154" s="6">
        <f t="shared" si="210"/>
        <v>148</v>
      </c>
      <c r="DP154" s="3">
        <f t="shared" si="189"/>
        <v>625</v>
      </c>
      <c r="DS154" s="24">
        <f t="shared" si="204"/>
        <v>625</v>
      </c>
      <c r="DT154" s="42" t="str">
        <f t="shared" si="246"/>
        <v>NA</v>
      </c>
      <c r="DU154" s="43" t="str" cm="1">
        <f t="array" ref="DU154">IFERROR(_xlfn.XLOOKUP($B$4&amp;$B$11&amp;DT154,$A$69:$A$91&amp;$B$69:$B$91&amp;$C$69:$C$91,$D$69:$D$91),"")</f>
        <v/>
      </c>
      <c r="DV154" s="44" t="str">
        <f t="shared" si="256"/>
        <v/>
      </c>
      <c r="DW154" s="44">
        <f t="shared" si="247"/>
        <v>0</v>
      </c>
      <c r="DX154" s="44">
        <f t="shared" si="248"/>
        <v>0</v>
      </c>
      <c r="DY154" s="42" t="str">
        <f t="shared" si="249"/>
        <v/>
      </c>
      <c r="DZ154" s="42"/>
      <c r="EC154" s="6">
        <f t="shared" si="211"/>
        <v>148</v>
      </c>
      <c r="ED154" s="47">
        <f t="shared" si="259"/>
        <v>531.91489361702122</v>
      </c>
      <c r="EE154" s="6">
        <f t="shared" si="258"/>
        <v>0</v>
      </c>
      <c r="EG154" s="8">
        <f t="shared" si="198"/>
        <v>531.91489361702122</v>
      </c>
      <c r="EH154" s="45" t="s">
        <v>62</v>
      </c>
      <c r="EI154" s="110">
        <f t="shared" si="260"/>
        <v>0</v>
      </c>
      <c r="EJ154" s="109">
        <f t="shared" si="257"/>
        <v>0</v>
      </c>
      <c r="EK154" s="109">
        <f t="shared" si="250"/>
        <v>0</v>
      </c>
      <c r="EL154" s="44">
        <f t="shared" si="251"/>
        <v>0</v>
      </c>
      <c r="EM154" s="42" t="str">
        <f t="shared" si="252"/>
        <v/>
      </c>
    </row>
    <row r="155" spans="21:143" hidden="1" x14ac:dyDescent="0.25">
      <c r="U155" s="6">
        <f t="shared" si="205"/>
        <v>149</v>
      </c>
      <c r="V155" s="9">
        <f t="shared" si="212"/>
        <v>500</v>
      </c>
      <c r="Y155" s="8">
        <f t="shared" si="192"/>
        <v>500</v>
      </c>
      <c r="Z155" s="30" t="str">
        <f t="shared" si="213"/>
        <v>NA</v>
      </c>
      <c r="AA155" s="28" t="str" cm="1">
        <f t="array" ref="AA155">IFERROR(_xlfn.XLOOKUP($B$4&amp;$B$11&amp;Z155,$A$69:$A$91&amp;$B$69:$B$91&amp;$C$69:$C$91,$D$69:$D$91),"")</f>
        <v/>
      </c>
      <c r="AB155" s="30" t="str">
        <f t="shared" si="199"/>
        <v/>
      </c>
      <c r="AC155" s="29" t="str">
        <f t="shared" si="214"/>
        <v/>
      </c>
      <c r="AD155" s="29">
        <f t="shared" si="215"/>
        <v>0</v>
      </c>
      <c r="AE155" s="30" t="str">
        <f t="shared" si="216"/>
        <v/>
      </c>
      <c r="AI155" s="6">
        <f t="shared" si="206"/>
        <v>149</v>
      </c>
      <c r="AJ155" s="9">
        <f t="shared" si="217"/>
        <v>500</v>
      </c>
      <c r="AM155" s="8">
        <f t="shared" si="193"/>
        <v>500</v>
      </c>
      <c r="AN155" s="32" t="str">
        <f t="shared" si="218"/>
        <v>NA</v>
      </c>
      <c r="AO155" s="33" t="str" cm="1">
        <f t="array" ref="AO155">IFERROR(_xlfn.XLOOKUP($B$4&amp;$B$11&amp;AN155,$A$69:$A$91&amp;$B$69:$B$91&amp;$C$69:$C$91,$D$69:$D$91),"")</f>
        <v/>
      </c>
      <c r="AP155" s="32" t="str">
        <f t="shared" si="200"/>
        <v/>
      </c>
      <c r="AQ155" s="37" t="str">
        <f t="shared" si="219"/>
        <v/>
      </c>
      <c r="AR155" s="37">
        <f t="shared" si="220"/>
        <v>0</v>
      </c>
      <c r="AS155" s="32" t="str">
        <f t="shared" si="221"/>
        <v/>
      </c>
      <c r="AT155" s="32"/>
      <c r="AU155" s="8"/>
      <c r="AV155" s="8"/>
      <c r="AW155" s="20">
        <f t="shared" si="190"/>
        <v>149</v>
      </c>
      <c r="AX155" s="22">
        <f t="shared" si="186"/>
        <v>625</v>
      </c>
      <c r="AY155" s="8"/>
      <c r="AZ155" s="8"/>
      <c r="BA155" s="22">
        <f t="shared" si="191"/>
        <v>625</v>
      </c>
      <c r="BB155" s="32" t="str">
        <f t="shared" si="222"/>
        <v>NA</v>
      </c>
      <c r="BC155" s="33" t="str" cm="1">
        <f t="array" ref="BC155">IFERROR(_xlfn.XLOOKUP($B$4&amp;$B$11&amp;BB155,$A$69:$A$91&amp;$B$69:$B$91&amp;$C$69:$C$91,$D$69:$D$91),"")</f>
        <v/>
      </c>
      <c r="BD155" s="37" t="str">
        <f t="shared" si="253"/>
        <v/>
      </c>
      <c r="BE155" s="37">
        <f t="shared" si="223"/>
        <v>0</v>
      </c>
      <c r="BF155" s="37">
        <f t="shared" si="224"/>
        <v>0</v>
      </c>
      <c r="BG155" s="32" t="str">
        <f t="shared" si="225"/>
        <v/>
      </c>
      <c r="BK155" s="20">
        <f t="shared" si="201"/>
        <v>149</v>
      </c>
      <c r="BL155" s="22">
        <f t="shared" si="187"/>
        <v>625</v>
      </c>
      <c r="BO155" s="22">
        <f t="shared" si="194"/>
        <v>625</v>
      </c>
      <c r="BP155" s="32" t="str">
        <f t="shared" si="226"/>
        <v>NA</v>
      </c>
      <c r="BQ155" s="33" t="str" cm="1">
        <f t="array" ref="BQ155">IFERROR(_xlfn.XLOOKUP($B$4&amp;$B$11&amp;BP155,$A$69:$A$91&amp;$B$69:$B$91&amp;$C$69:$C$91,$D$69:$D$91),"")</f>
        <v/>
      </c>
      <c r="BR155" s="37" t="str">
        <f t="shared" si="254"/>
        <v/>
      </c>
      <c r="BS155" s="37">
        <f t="shared" si="227"/>
        <v>0</v>
      </c>
      <c r="BT155" s="37">
        <f t="shared" si="228"/>
        <v>0</v>
      </c>
      <c r="BU155" s="32" t="str">
        <f t="shared" si="229"/>
        <v/>
      </c>
      <c r="BV155" s="32"/>
      <c r="BY155" s="6">
        <f t="shared" si="207"/>
        <v>149</v>
      </c>
      <c r="BZ155" s="9">
        <f t="shared" si="230"/>
        <v>500</v>
      </c>
      <c r="CA155" s="6">
        <f t="shared" si="231"/>
        <v>0</v>
      </c>
      <c r="CC155" s="8">
        <f t="shared" si="195"/>
        <v>500</v>
      </c>
      <c r="CD155" s="42" t="str">
        <f t="shared" si="232"/>
        <v>NA</v>
      </c>
      <c r="CE155" s="43" t="str" cm="1">
        <f t="array" ref="CE155">IFERROR(_xlfn.XLOOKUP($B$4&amp;$B$11&amp;CD155,$A$69:$A$91&amp;$B$69:$B$91&amp;$C$69:$C$91,$D$69:$D$91),"")</f>
        <v/>
      </c>
      <c r="CF155" s="42" t="str">
        <f t="shared" si="202"/>
        <v/>
      </c>
      <c r="CG155" s="44" t="str">
        <f t="shared" si="233"/>
        <v/>
      </c>
      <c r="CH155" s="44">
        <f t="shared" si="234"/>
        <v>0</v>
      </c>
      <c r="CI155" s="42" t="str">
        <f t="shared" si="235"/>
        <v/>
      </c>
      <c r="CJ155" s="42"/>
      <c r="CM155" s="6">
        <f t="shared" si="208"/>
        <v>149</v>
      </c>
      <c r="CN155" s="9">
        <f t="shared" si="236"/>
        <v>500</v>
      </c>
      <c r="CQ155" s="8">
        <f t="shared" si="196"/>
        <v>500</v>
      </c>
      <c r="CR155" s="42" t="str">
        <f t="shared" si="237"/>
        <v>NA</v>
      </c>
      <c r="CS155" s="43" t="str" cm="1">
        <f t="array" ref="CS155">IFERROR(_xlfn.XLOOKUP($B$4&amp;$B$11&amp;CR155,$A$69:$A$91&amp;$B$69:$B$91&amp;$C$69:$C$91,$D$69:$D$91),"")</f>
        <v/>
      </c>
      <c r="CT155" s="42" t="str">
        <f t="shared" si="203"/>
        <v/>
      </c>
      <c r="CU155" s="44" t="str">
        <f t="shared" si="238"/>
        <v/>
      </c>
      <c r="CV155" s="44">
        <f t="shared" si="239"/>
        <v>0</v>
      </c>
      <c r="CW155" s="42" t="str">
        <f t="shared" si="240"/>
        <v/>
      </c>
      <c r="DA155" s="6">
        <f t="shared" si="209"/>
        <v>149</v>
      </c>
      <c r="DB155" s="4">
        <f t="shared" si="188"/>
        <v>625</v>
      </c>
      <c r="DC155" s="6">
        <f t="shared" si="241"/>
        <v>0</v>
      </c>
      <c r="DE155" s="24">
        <f t="shared" si="197"/>
        <v>625</v>
      </c>
      <c r="DF155" s="42" t="str">
        <f t="shared" si="242"/>
        <v>NA</v>
      </c>
      <c r="DG155" s="43" t="str" cm="1">
        <f t="array" ref="DG155">IFERROR(_xlfn.XLOOKUP($B$4&amp;$B$11&amp;DF155,$A$69:$A$91&amp;$B$69:$B$91&amp;$C$69:$C$91,$D$69:$D$91),"")</f>
        <v/>
      </c>
      <c r="DH155" s="44" t="str">
        <f t="shared" si="255"/>
        <v/>
      </c>
      <c r="DI155" s="44">
        <f t="shared" si="243"/>
        <v>0</v>
      </c>
      <c r="DJ155" s="44">
        <f t="shared" si="244"/>
        <v>0</v>
      </c>
      <c r="DK155" s="42" t="str">
        <f t="shared" si="245"/>
        <v/>
      </c>
      <c r="DL155" s="42"/>
      <c r="DO155" s="6">
        <f t="shared" si="210"/>
        <v>149</v>
      </c>
      <c r="DP155" s="3">
        <f t="shared" si="189"/>
        <v>625</v>
      </c>
      <c r="DS155" s="24">
        <f t="shared" si="204"/>
        <v>625</v>
      </c>
      <c r="DT155" s="42" t="str">
        <f t="shared" si="246"/>
        <v>NA</v>
      </c>
      <c r="DU155" s="43" t="str" cm="1">
        <f t="array" ref="DU155">IFERROR(_xlfn.XLOOKUP($B$4&amp;$B$11&amp;DT155,$A$69:$A$91&amp;$B$69:$B$91&amp;$C$69:$C$91,$D$69:$D$91),"")</f>
        <v/>
      </c>
      <c r="DV155" s="44" t="str">
        <f t="shared" si="256"/>
        <v/>
      </c>
      <c r="DW155" s="44">
        <f t="shared" si="247"/>
        <v>0</v>
      </c>
      <c r="DX155" s="44">
        <f t="shared" si="248"/>
        <v>0</v>
      </c>
      <c r="DY155" s="42" t="str">
        <f t="shared" si="249"/>
        <v/>
      </c>
      <c r="DZ155" s="42"/>
      <c r="EC155" s="6">
        <f t="shared" si="211"/>
        <v>149</v>
      </c>
      <c r="ED155" s="47">
        <f t="shared" si="259"/>
        <v>531.91489361702122</v>
      </c>
      <c r="EE155" s="6">
        <f t="shared" si="258"/>
        <v>0</v>
      </c>
      <c r="EG155" s="8">
        <f t="shared" si="198"/>
        <v>531.91489361702122</v>
      </c>
      <c r="EH155" s="45" t="s">
        <v>62</v>
      </c>
      <c r="EI155" s="110">
        <f t="shared" si="260"/>
        <v>0</v>
      </c>
      <c r="EJ155" s="109">
        <f t="shared" si="257"/>
        <v>0</v>
      </c>
      <c r="EK155" s="109">
        <f t="shared" si="250"/>
        <v>0</v>
      </c>
      <c r="EL155" s="44">
        <f t="shared" si="251"/>
        <v>0</v>
      </c>
      <c r="EM155" s="42" t="str">
        <f t="shared" si="252"/>
        <v/>
      </c>
    </row>
    <row r="156" spans="21:143" hidden="1" x14ac:dyDescent="0.25">
      <c r="U156" s="6">
        <f t="shared" si="205"/>
        <v>150</v>
      </c>
      <c r="V156" s="9">
        <f t="shared" si="212"/>
        <v>500</v>
      </c>
      <c r="Y156" s="8">
        <f t="shared" si="192"/>
        <v>500</v>
      </c>
      <c r="Z156" s="30" t="str">
        <f t="shared" si="213"/>
        <v>NA</v>
      </c>
      <c r="AA156" s="28" t="str" cm="1">
        <f t="array" ref="AA156">IFERROR(_xlfn.XLOOKUP($B$4&amp;$B$11&amp;Z156,$A$69:$A$91&amp;$B$69:$B$91&amp;$C$69:$C$91,$D$69:$D$91),"")</f>
        <v/>
      </c>
      <c r="AB156" s="30" t="str">
        <f t="shared" si="199"/>
        <v/>
      </c>
      <c r="AC156" s="29" t="str">
        <f t="shared" si="214"/>
        <v/>
      </c>
      <c r="AD156" s="29">
        <f t="shared" si="215"/>
        <v>0</v>
      </c>
      <c r="AE156" s="30" t="str">
        <f t="shared" si="216"/>
        <v/>
      </c>
      <c r="AI156" s="6">
        <f t="shared" si="206"/>
        <v>150</v>
      </c>
      <c r="AJ156" s="9">
        <f t="shared" si="217"/>
        <v>500</v>
      </c>
      <c r="AM156" s="8">
        <f t="shared" si="193"/>
        <v>500</v>
      </c>
      <c r="AN156" s="32" t="str">
        <f t="shared" si="218"/>
        <v>NA</v>
      </c>
      <c r="AO156" s="33" t="str" cm="1">
        <f t="array" ref="AO156">IFERROR(_xlfn.XLOOKUP($B$4&amp;$B$11&amp;AN156,$A$69:$A$91&amp;$B$69:$B$91&amp;$C$69:$C$91,$D$69:$D$91),"")</f>
        <v/>
      </c>
      <c r="AP156" s="32" t="str">
        <f t="shared" si="200"/>
        <v/>
      </c>
      <c r="AQ156" s="37" t="str">
        <f t="shared" si="219"/>
        <v/>
      </c>
      <c r="AR156" s="37">
        <f t="shared" si="220"/>
        <v>0</v>
      </c>
      <c r="AS156" s="32" t="str">
        <f t="shared" si="221"/>
        <v/>
      </c>
      <c r="AT156" s="32"/>
      <c r="AU156" s="8"/>
      <c r="AV156" s="8"/>
      <c r="AW156" s="20">
        <f t="shared" si="190"/>
        <v>150</v>
      </c>
      <c r="AX156" s="22">
        <f t="shared" si="186"/>
        <v>625</v>
      </c>
      <c r="AY156" s="8"/>
      <c r="AZ156" s="8"/>
      <c r="BA156" s="22">
        <f t="shared" si="191"/>
        <v>625</v>
      </c>
      <c r="BB156" s="32" t="str">
        <f t="shared" si="222"/>
        <v>NA</v>
      </c>
      <c r="BC156" s="33" t="str" cm="1">
        <f t="array" ref="BC156">IFERROR(_xlfn.XLOOKUP($B$4&amp;$B$11&amp;BB156,$A$69:$A$91&amp;$B$69:$B$91&amp;$C$69:$C$91,$D$69:$D$91),"")</f>
        <v/>
      </c>
      <c r="BD156" s="37" t="str">
        <f t="shared" si="253"/>
        <v/>
      </c>
      <c r="BE156" s="37">
        <f t="shared" si="223"/>
        <v>0</v>
      </c>
      <c r="BF156" s="37">
        <f t="shared" si="224"/>
        <v>0</v>
      </c>
      <c r="BG156" s="32" t="str">
        <f t="shared" si="225"/>
        <v/>
      </c>
      <c r="BK156" s="20">
        <f t="shared" si="201"/>
        <v>150</v>
      </c>
      <c r="BL156" s="22">
        <f t="shared" si="187"/>
        <v>625</v>
      </c>
      <c r="BO156" s="22">
        <f t="shared" si="194"/>
        <v>625</v>
      </c>
      <c r="BP156" s="32" t="str">
        <f t="shared" si="226"/>
        <v>NA</v>
      </c>
      <c r="BQ156" s="33" t="str" cm="1">
        <f t="array" ref="BQ156">IFERROR(_xlfn.XLOOKUP($B$4&amp;$B$11&amp;BP156,$A$69:$A$91&amp;$B$69:$B$91&amp;$C$69:$C$91,$D$69:$D$91),"")</f>
        <v/>
      </c>
      <c r="BR156" s="37" t="str">
        <f t="shared" si="254"/>
        <v/>
      </c>
      <c r="BS156" s="37">
        <f t="shared" si="227"/>
        <v>0</v>
      </c>
      <c r="BT156" s="37">
        <f t="shared" si="228"/>
        <v>0</v>
      </c>
      <c r="BU156" s="32" t="str">
        <f t="shared" si="229"/>
        <v/>
      </c>
      <c r="BV156" s="32"/>
      <c r="BY156" s="6">
        <f t="shared" si="207"/>
        <v>150</v>
      </c>
      <c r="BZ156" s="9">
        <f t="shared" si="230"/>
        <v>500</v>
      </c>
      <c r="CA156" s="6">
        <f t="shared" si="231"/>
        <v>0</v>
      </c>
      <c r="CC156" s="8">
        <f t="shared" si="195"/>
        <v>500</v>
      </c>
      <c r="CD156" s="42" t="str">
        <f t="shared" si="232"/>
        <v>NA</v>
      </c>
      <c r="CE156" s="43" t="str" cm="1">
        <f t="array" ref="CE156">IFERROR(_xlfn.XLOOKUP($B$4&amp;$B$11&amp;CD156,$A$69:$A$91&amp;$B$69:$B$91&amp;$C$69:$C$91,$D$69:$D$91),"")</f>
        <v/>
      </c>
      <c r="CF156" s="42" t="str">
        <f t="shared" si="202"/>
        <v/>
      </c>
      <c r="CG156" s="44" t="str">
        <f t="shared" si="233"/>
        <v/>
      </c>
      <c r="CH156" s="44">
        <f t="shared" si="234"/>
        <v>0</v>
      </c>
      <c r="CI156" s="42" t="str">
        <f t="shared" si="235"/>
        <v/>
      </c>
      <c r="CJ156" s="42"/>
      <c r="CM156" s="6">
        <f t="shared" si="208"/>
        <v>150</v>
      </c>
      <c r="CN156" s="9">
        <f t="shared" si="236"/>
        <v>500</v>
      </c>
      <c r="CQ156" s="8">
        <f t="shared" si="196"/>
        <v>500</v>
      </c>
      <c r="CR156" s="42" t="str">
        <f t="shared" si="237"/>
        <v>NA</v>
      </c>
      <c r="CS156" s="43" t="str" cm="1">
        <f t="array" ref="CS156">IFERROR(_xlfn.XLOOKUP($B$4&amp;$B$11&amp;CR156,$A$69:$A$91&amp;$B$69:$B$91&amp;$C$69:$C$91,$D$69:$D$91),"")</f>
        <v/>
      </c>
      <c r="CT156" s="42" t="str">
        <f t="shared" si="203"/>
        <v/>
      </c>
      <c r="CU156" s="44" t="str">
        <f t="shared" si="238"/>
        <v/>
      </c>
      <c r="CV156" s="44">
        <f t="shared" si="239"/>
        <v>0</v>
      </c>
      <c r="CW156" s="42" t="str">
        <f t="shared" si="240"/>
        <v/>
      </c>
      <c r="DA156" s="6">
        <f t="shared" si="209"/>
        <v>150</v>
      </c>
      <c r="DB156" s="4">
        <f t="shared" si="188"/>
        <v>625</v>
      </c>
      <c r="DC156" s="6">
        <f t="shared" si="241"/>
        <v>0</v>
      </c>
      <c r="DE156" s="24">
        <f t="shared" si="197"/>
        <v>625</v>
      </c>
      <c r="DF156" s="42" t="str">
        <f t="shared" si="242"/>
        <v>NA</v>
      </c>
      <c r="DG156" s="43" t="str" cm="1">
        <f t="array" ref="DG156">IFERROR(_xlfn.XLOOKUP($B$4&amp;$B$11&amp;DF156,$A$69:$A$91&amp;$B$69:$B$91&amp;$C$69:$C$91,$D$69:$D$91),"")</f>
        <v/>
      </c>
      <c r="DH156" s="44" t="str">
        <f t="shared" si="255"/>
        <v/>
      </c>
      <c r="DI156" s="44">
        <f t="shared" si="243"/>
        <v>0</v>
      </c>
      <c r="DJ156" s="44">
        <f t="shared" si="244"/>
        <v>0</v>
      </c>
      <c r="DK156" s="42" t="str">
        <f t="shared" si="245"/>
        <v/>
      </c>
      <c r="DL156" s="42"/>
      <c r="DO156" s="6">
        <f t="shared" si="210"/>
        <v>150</v>
      </c>
      <c r="DP156" s="3">
        <f t="shared" si="189"/>
        <v>625</v>
      </c>
      <c r="DS156" s="24">
        <f t="shared" si="204"/>
        <v>625</v>
      </c>
      <c r="DT156" s="42" t="str">
        <f t="shared" si="246"/>
        <v>NA</v>
      </c>
      <c r="DU156" s="43" t="str" cm="1">
        <f t="array" ref="DU156">IFERROR(_xlfn.XLOOKUP($B$4&amp;$B$11&amp;DT156,$A$69:$A$91&amp;$B$69:$B$91&amp;$C$69:$C$91,$D$69:$D$91),"")</f>
        <v/>
      </c>
      <c r="DV156" s="44" t="str">
        <f t="shared" si="256"/>
        <v/>
      </c>
      <c r="DW156" s="44">
        <f t="shared" si="247"/>
        <v>0</v>
      </c>
      <c r="DX156" s="44">
        <f t="shared" si="248"/>
        <v>0</v>
      </c>
      <c r="DY156" s="42" t="str">
        <f t="shared" si="249"/>
        <v/>
      </c>
      <c r="DZ156" s="42"/>
      <c r="EC156" s="6">
        <f t="shared" si="211"/>
        <v>150</v>
      </c>
      <c r="ED156" s="47">
        <f t="shared" si="259"/>
        <v>531.91489361702122</v>
      </c>
      <c r="EE156" s="6">
        <f t="shared" si="258"/>
        <v>0</v>
      </c>
      <c r="EG156" s="8">
        <f t="shared" si="198"/>
        <v>531.91489361702122</v>
      </c>
      <c r="EH156" s="45" t="s">
        <v>62</v>
      </c>
      <c r="EI156" s="110">
        <f t="shared" si="260"/>
        <v>0</v>
      </c>
      <c r="EJ156" s="109">
        <f t="shared" si="257"/>
        <v>0</v>
      </c>
      <c r="EK156" s="109">
        <f t="shared" si="250"/>
        <v>0</v>
      </c>
      <c r="EL156" s="44">
        <f t="shared" si="251"/>
        <v>0</v>
      </c>
      <c r="EM156" s="42" t="str">
        <f t="shared" si="252"/>
        <v/>
      </c>
    </row>
    <row r="157" spans="21:143" hidden="1" x14ac:dyDescent="0.25">
      <c r="U157" s="6">
        <f t="shared" si="205"/>
        <v>151</v>
      </c>
      <c r="V157" s="9">
        <f t="shared" si="212"/>
        <v>500</v>
      </c>
      <c r="Y157" s="8">
        <f t="shared" si="192"/>
        <v>500</v>
      </c>
      <c r="Z157" s="30" t="str">
        <f t="shared" si="213"/>
        <v>NA</v>
      </c>
      <c r="AA157" s="28" t="str" cm="1">
        <f t="array" ref="AA157">IFERROR(_xlfn.XLOOKUP($B$4&amp;$B$11&amp;Z157,$A$69:$A$91&amp;$B$69:$B$91&amp;$C$69:$C$91,$D$69:$D$91),"")</f>
        <v/>
      </c>
      <c r="AB157" s="30" t="str">
        <f t="shared" si="199"/>
        <v/>
      </c>
      <c r="AC157" s="29" t="str">
        <f t="shared" si="214"/>
        <v/>
      </c>
      <c r="AD157" s="29">
        <f t="shared" si="215"/>
        <v>0</v>
      </c>
      <c r="AE157" s="30" t="str">
        <f t="shared" si="216"/>
        <v/>
      </c>
      <c r="AI157" s="6">
        <f t="shared" si="206"/>
        <v>151</v>
      </c>
      <c r="AJ157" s="9">
        <f t="shared" si="217"/>
        <v>500</v>
      </c>
      <c r="AM157" s="8">
        <f t="shared" si="193"/>
        <v>500</v>
      </c>
      <c r="AN157" s="32" t="str">
        <f t="shared" si="218"/>
        <v>NA</v>
      </c>
      <c r="AO157" s="33" t="str" cm="1">
        <f t="array" ref="AO157">IFERROR(_xlfn.XLOOKUP($B$4&amp;$B$11&amp;AN157,$A$69:$A$91&amp;$B$69:$B$91&amp;$C$69:$C$91,$D$69:$D$91),"")</f>
        <v/>
      </c>
      <c r="AP157" s="32" t="str">
        <f t="shared" si="200"/>
        <v/>
      </c>
      <c r="AQ157" s="37" t="str">
        <f t="shared" si="219"/>
        <v/>
      </c>
      <c r="AR157" s="37">
        <f t="shared" si="220"/>
        <v>0</v>
      </c>
      <c r="AS157" s="32" t="str">
        <f t="shared" si="221"/>
        <v/>
      </c>
      <c r="AT157" s="32"/>
      <c r="AU157" s="8"/>
      <c r="AV157" s="8"/>
      <c r="AW157" s="20">
        <f t="shared" si="190"/>
        <v>151</v>
      </c>
      <c r="AX157" s="22">
        <f t="shared" si="186"/>
        <v>625</v>
      </c>
      <c r="AY157" s="8"/>
      <c r="AZ157" s="8"/>
      <c r="BA157" s="22">
        <f t="shared" si="191"/>
        <v>625</v>
      </c>
      <c r="BB157" s="32" t="str">
        <f t="shared" si="222"/>
        <v>NA</v>
      </c>
      <c r="BC157" s="33" t="str" cm="1">
        <f t="array" ref="BC157">IFERROR(_xlfn.XLOOKUP($B$4&amp;$B$11&amp;BB157,$A$69:$A$91&amp;$B$69:$B$91&amp;$C$69:$C$91,$D$69:$D$91),"")</f>
        <v/>
      </c>
      <c r="BD157" s="37" t="str">
        <f t="shared" si="253"/>
        <v/>
      </c>
      <c r="BE157" s="37">
        <f t="shared" si="223"/>
        <v>0</v>
      </c>
      <c r="BF157" s="37">
        <f t="shared" si="224"/>
        <v>0</v>
      </c>
      <c r="BG157" s="32" t="str">
        <f t="shared" si="225"/>
        <v/>
      </c>
      <c r="BK157" s="20">
        <f t="shared" si="201"/>
        <v>151</v>
      </c>
      <c r="BL157" s="22">
        <f t="shared" si="187"/>
        <v>625</v>
      </c>
      <c r="BO157" s="22">
        <f t="shared" si="194"/>
        <v>625</v>
      </c>
      <c r="BP157" s="32" t="str">
        <f t="shared" si="226"/>
        <v>NA</v>
      </c>
      <c r="BQ157" s="33" t="str" cm="1">
        <f t="array" ref="BQ157">IFERROR(_xlfn.XLOOKUP($B$4&amp;$B$11&amp;BP157,$A$69:$A$91&amp;$B$69:$B$91&amp;$C$69:$C$91,$D$69:$D$91),"")</f>
        <v/>
      </c>
      <c r="BR157" s="37" t="str">
        <f t="shared" si="254"/>
        <v/>
      </c>
      <c r="BS157" s="37">
        <f t="shared" si="227"/>
        <v>0</v>
      </c>
      <c r="BT157" s="37">
        <f t="shared" si="228"/>
        <v>0</v>
      </c>
      <c r="BU157" s="32" t="str">
        <f t="shared" si="229"/>
        <v/>
      </c>
      <c r="BV157" s="32"/>
      <c r="BY157" s="6">
        <f t="shared" si="207"/>
        <v>151</v>
      </c>
      <c r="BZ157" s="9">
        <f t="shared" si="230"/>
        <v>500</v>
      </c>
      <c r="CA157" s="6">
        <f t="shared" si="231"/>
        <v>0</v>
      </c>
      <c r="CC157" s="8">
        <f t="shared" si="195"/>
        <v>500</v>
      </c>
      <c r="CD157" s="42" t="str">
        <f t="shared" si="232"/>
        <v>NA</v>
      </c>
      <c r="CE157" s="43" t="str" cm="1">
        <f t="array" ref="CE157">IFERROR(_xlfn.XLOOKUP($B$4&amp;$B$11&amp;CD157,$A$69:$A$91&amp;$B$69:$B$91&amp;$C$69:$C$91,$D$69:$D$91),"")</f>
        <v/>
      </c>
      <c r="CF157" s="42" t="str">
        <f t="shared" si="202"/>
        <v/>
      </c>
      <c r="CG157" s="44" t="str">
        <f t="shared" si="233"/>
        <v/>
      </c>
      <c r="CH157" s="44">
        <f t="shared" si="234"/>
        <v>0</v>
      </c>
      <c r="CI157" s="42" t="str">
        <f t="shared" si="235"/>
        <v/>
      </c>
      <c r="CJ157" s="42"/>
      <c r="CM157" s="6">
        <f t="shared" si="208"/>
        <v>151</v>
      </c>
      <c r="CN157" s="9">
        <f t="shared" si="236"/>
        <v>500</v>
      </c>
      <c r="CQ157" s="8">
        <f t="shared" si="196"/>
        <v>500</v>
      </c>
      <c r="CR157" s="42" t="str">
        <f t="shared" si="237"/>
        <v>NA</v>
      </c>
      <c r="CS157" s="43" t="str" cm="1">
        <f t="array" ref="CS157">IFERROR(_xlfn.XLOOKUP($B$4&amp;$B$11&amp;CR157,$A$69:$A$91&amp;$B$69:$B$91&amp;$C$69:$C$91,$D$69:$D$91),"")</f>
        <v/>
      </c>
      <c r="CT157" s="42" t="str">
        <f t="shared" si="203"/>
        <v/>
      </c>
      <c r="CU157" s="44" t="str">
        <f t="shared" si="238"/>
        <v/>
      </c>
      <c r="CV157" s="44">
        <f t="shared" si="239"/>
        <v>0</v>
      </c>
      <c r="CW157" s="42" t="str">
        <f t="shared" si="240"/>
        <v/>
      </c>
      <c r="DA157" s="6">
        <f t="shared" si="209"/>
        <v>151</v>
      </c>
      <c r="DB157" s="4">
        <f t="shared" si="188"/>
        <v>625</v>
      </c>
      <c r="DC157" s="6">
        <f t="shared" si="241"/>
        <v>0</v>
      </c>
      <c r="DE157" s="24">
        <f t="shared" si="197"/>
        <v>625</v>
      </c>
      <c r="DF157" s="42" t="str">
        <f t="shared" si="242"/>
        <v>NA</v>
      </c>
      <c r="DG157" s="43" t="str" cm="1">
        <f t="array" ref="DG157">IFERROR(_xlfn.XLOOKUP($B$4&amp;$B$11&amp;DF157,$A$69:$A$91&amp;$B$69:$B$91&amp;$C$69:$C$91,$D$69:$D$91),"")</f>
        <v/>
      </c>
      <c r="DH157" s="44" t="str">
        <f t="shared" si="255"/>
        <v/>
      </c>
      <c r="DI157" s="44">
        <f t="shared" si="243"/>
        <v>0</v>
      </c>
      <c r="DJ157" s="44">
        <f t="shared" si="244"/>
        <v>0</v>
      </c>
      <c r="DK157" s="42" t="str">
        <f t="shared" si="245"/>
        <v/>
      </c>
      <c r="DL157" s="42"/>
      <c r="DO157" s="6">
        <f t="shared" si="210"/>
        <v>151</v>
      </c>
      <c r="DP157" s="3">
        <f t="shared" si="189"/>
        <v>625</v>
      </c>
      <c r="DS157" s="24">
        <f t="shared" si="204"/>
        <v>625</v>
      </c>
      <c r="DT157" s="42" t="str">
        <f t="shared" si="246"/>
        <v>NA</v>
      </c>
      <c r="DU157" s="43" t="str" cm="1">
        <f t="array" ref="DU157">IFERROR(_xlfn.XLOOKUP($B$4&amp;$B$11&amp;DT157,$A$69:$A$91&amp;$B$69:$B$91&amp;$C$69:$C$91,$D$69:$D$91),"")</f>
        <v/>
      </c>
      <c r="DV157" s="44" t="str">
        <f t="shared" si="256"/>
        <v/>
      </c>
      <c r="DW157" s="44">
        <f t="shared" si="247"/>
        <v>0</v>
      </c>
      <c r="DX157" s="44">
        <f t="shared" si="248"/>
        <v>0</v>
      </c>
      <c r="DY157" s="42" t="str">
        <f t="shared" si="249"/>
        <v/>
      </c>
      <c r="DZ157" s="42"/>
      <c r="EC157" s="6">
        <f t="shared" si="211"/>
        <v>151</v>
      </c>
      <c r="ED157" s="47">
        <f t="shared" si="259"/>
        <v>531.91489361702122</v>
      </c>
      <c r="EE157" s="6">
        <f t="shared" si="258"/>
        <v>0</v>
      </c>
      <c r="EG157" s="8">
        <f t="shared" si="198"/>
        <v>531.91489361702122</v>
      </c>
      <c r="EH157" s="45" t="s">
        <v>62</v>
      </c>
      <c r="EI157" s="110">
        <f t="shared" si="260"/>
        <v>0</v>
      </c>
      <c r="EJ157" s="109">
        <f t="shared" si="257"/>
        <v>0</v>
      </c>
      <c r="EK157" s="109">
        <f t="shared" si="250"/>
        <v>0</v>
      </c>
      <c r="EL157" s="44">
        <f t="shared" si="251"/>
        <v>0</v>
      </c>
      <c r="EM157" s="42" t="str">
        <f t="shared" si="252"/>
        <v/>
      </c>
    </row>
    <row r="158" spans="21:143" hidden="1" x14ac:dyDescent="0.25">
      <c r="U158" s="6">
        <f t="shared" si="205"/>
        <v>152</v>
      </c>
      <c r="V158" s="9">
        <f t="shared" si="212"/>
        <v>500</v>
      </c>
      <c r="Y158" s="8">
        <f t="shared" si="192"/>
        <v>500</v>
      </c>
      <c r="Z158" s="30" t="str">
        <f t="shared" si="213"/>
        <v>NA</v>
      </c>
      <c r="AA158" s="28" t="str" cm="1">
        <f t="array" ref="AA158">IFERROR(_xlfn.XLOOKUP($B$4&amp;$B$11&amp;Z158,$A$69:$A$91&amp;$B$69:$B$91&amp;$C$69:$C$91,$D$69:$D$91),"")</f>
        <v/>
      </c>
      <c r="AB158" s="30" t="str">
        <f t="shared" si="199"/>
        <v/>
      </c>
      <c r="AC158" s="29" t="str">
        <f t="shared" si="214"/>
        <v/>
      </c>
      <c r="AD158" s="29">
        <f t="shared" si="215"/>
        <v>0</v>
      </c>
      <c r="AE158" s="30" t="str">
        <f t="shared" si="216"/>
        <v/>
      </c>
      <c r="AI158" s="6">
        <f t="shared" si="206"/>
        <v>152</v>
      </c>
      <c r="AJ158" s="9">
        <f t="shared" si="217"/>
        <v>500</v>
      </c>
      <c r="AM158" s="8">
        <f t="shared" si="193"/>
        <v>500</v>
      </c>
      <c r="AN158" s="32" t="str">
        <f t="shared" si="218"/>
        <v>NA</v>
      </c>
      <c r="AO158" s="33" t="str" cm="1">
        <f t="array" ref="AO158">IFERROR(_xlfn.XLOOKUP($B$4&amp;$B$11&amp;AN158,$A$69:$A$91&amp;$B$69:$B$91&amp;$C$69:$C$91,$D$69:$D$91),"")</f>
        <v/>
      </c>
      <c r="AP158" s="32" t="str">
        <f t="shared" si="200"/>
        <v/>
      </c>
      <c r="AQ158" s="37" t="str">
        <f t="shared" si="219"/>
        <v/>
      </c>
      <c r="AR158" s="37">
        <f t="shared" si="220"/>
        <v>0</v>
      </c>
      <c r="AS158" s="32" t="str">
        <f t="shared" si="221"/>
        <v/>
      </c>
      <c r="AT158" s="32"/>
      <c r="AU158" s="8"/>
      <c r="AV158" s="8"/>
      <c r="AW158" s="20">
        <f t="shared" si="190"/>
        <v>152</v>
      </c>
      <c r="AX158" s="22">
        <f t="shared" si="186"/>
        <v>625</v>
      </c>
      <c r="AY158" s="8"/>
      <c r="AZ158" s="8"/>
      <c r="BA158" s="22">
        <f t="shared" si="191"/>
        <v>625</v>
      </c>
      <c r="BB158" s="32" t="str">
        <f t="shared" si="222"/>
        <v>NA</v>
      </c>
      <c r="BC158" s="33" t="str" cm="1">
        <f t="array" ref="BC158">IFERROR(_xlfn.XLOOKUP($B$4&amp;$B$11&amp;BB158,$A$69:$A$91&amp;$B$69:$B$91&amp;$C$69:$C$91,$D$69:$D$91),"")</f>
        <v/>
      </c>
      <c r="BD158" s="37" t="str">
        <f t="shared" si="253"/>
        <v/>
      </c>
      <c r="BE158" s="37">
        <f t="shared" si="223"/>
        <v>0</v>
      </c>
      <c r="BF158" s="37">
        <f t="shared" si="224"/>
        <v>0</v>
      </c>
      <c r="BG158" s="32" t="str">
        <f t="shared" si="225"/>
        <v/>
      </c>
      <c r="BK158" s="20">
        <f t="shared" si="201"/>
        <v>152</v>
      </c>
      <c r="BL158" s="22">
        <f t="shared" si="187"/>
        <v>625</v>
      </c>
      <c r="BO158" s="22">
        <f t="shared" si="194"/>
        <v>625</v>
      </c>
      <c r="BP158" s="32" t="str">
        <f t="shared" si="226"/>
        <v>NA</v>
      </c>
      <c r="BQ158" s="33" t="str" cm="1">
        <f t="array" ref="BQ158">IFERROR(_xlfn.XLOOKUP($B$4&amp;$B$11&amp;BP158,$A$69:$A$91&amp;$B$69:$B$91&amp;$C$69:$C$91,$D$69:$D$91),"")</f>
        <v/>
      </c>
      <c r="BR158" s="37" t="str">
        <f t="shared" si="254"/>
        <v/>
      </c>
      <c r="BS158" s="37">
        <f t="shared" si="227"/>
        <v>0</v>
      </c>
      <c r="BT158" s="37">
        <f t="shared" si="228"/>
        <v>0</v>
      </c>
      <c r="BU158" s="32" t="str">
        <f t="shared" si="229"/>
        <v/>
      </c>
      <c r="BV158" s="32"/>
      <c r="BY158" s="6">
        <f t="shared" si="207"/>
        <v>152</v>
      </c>
      <c r="BZ158" s="9">
        <f t="shared" si="230"/>
        <v>500</v>
      </c>
      <c r="CA158" s="6">
        <f t="shared" si="231"/>
        <v>0</v>
      </c>
      <c r="CC158" s="8">
        <f t="shared" si="195"/>
        <v>500</v>
      </c>
      <c r="CD158" s="42" t="str">
        <f t="shared" si="232"/>
        <v>NA</v>
      </c>
      <c r="CE158" s="43" t="str" cm="1">
        <f t="array" ref="CE158">IFERROR(_xlfn.XLOOKUP($B$4&amp;$B$11&amp;CD158,$A$69:$A$91&amp;$B$69:$B$91&amp;$C$69:$C$91,$D$69:$D$91),"")</f>
        <v/>
      </c>
      <c r="CF158" s="42" t="str">
        <f t="shared" si="202"/>
        <v/>
      </c>
      <c r="CG158" s="44" t="str">
        <f t="shared" si="233"/>
        <v/>
      </c>
      <c r="CH158" s="44">
        <f t="shared" si="234"/>
        <v>0</v>
      </c>
      <c r="CI158" s="42" t="str">
        <f t="shared" si="235"/>
        <v/>
      </c>
      <c r="CJ158" s="42"/>
      <c r="CM158" s="6">
        <f t="shared" si="208"/>
        <v>152</v>
      </c>
      <c r="CN158" s="9">
        <f t="shared" si="236"/>
        <v>500</v>
      </c>
      <c r="CQ158" s="8">
        <f t="shared" si="196"/>
        <v>500</v>
      </c>
      <c r="CR158" s="42" t="str">
        <f t="shared" si="237"/>
        <v>NA</v>
      </c>
      <c r="CS158" s="43" t="str" cm="1">
        <f t="array" ref="CS158">IFERROR(_xlfn.XLOOKUP($B$4&amp;$B$11&amp;CR158,$A$69:$A$91&amp;$B$69:$B$91&amp;$C$69:$C$91,$D$69:$D$91),"")</f>
        <v/>
      </c>
      <c r="CT158" s="42" t="str">
        <f t="shared" si="203"/>
        <v/>
      </c>
      <c r="CU158" s="44" t="str">
        <f t="shared" si="238"/>
        <v/>
      </c>
      <c r="CV158" s="44">
        <f t="shared" si="239"/>
        <v>0</v>
      </c>
      <c r="CW158" s="42" t="str">
        <f t="shared" si="240"/>
        <v/>
      </c>
      <c r="DA158" s="6">
        <f t="shared" si="209"/>
        <v>152</v>
      </c>
      <c r="DB158" s="4">
        <f t="shared" si="188"/>
        <v>625</v>
      </c>
      <c r="DC158" s="6">
        <f t="shared" si="241"/>
        <v>0</v>
      </c>
      <c r="DE158" s="24">
        <f t="shared" si="197"/>
        <v>625</v>
      </c>
      <c r="DF158" s="42" t="str">
        <f t="shared" si="242"/>
        <v>NA</v>
      </c>
      <c r="DG158" s="43" t="str" cm="1">
        <f t="array" ref="DG158">IFERROR(_xlfn.XLOOKUP($B$4&amp;$B$11&amp;DF158,$A$69:$A$91&amp;$B$69:$B$91&amp;$C$69:$C$91,$D$69:$D$91),"")</f>
        <v/>
      </c>
      <c r="DH158" s="44" t="str">
        <f t="shared" si="255"/>
        <v/>
      </c>
      <c r="DI158" s="44">
        <f t="shared" si="243"/>
        <v>0</v>
      </c>
      <c r="DJ158" s="44">
        <f t="shared" si="244"/>
        <v>0</v>
      </c>
      <c r="DK158" s="42" t="str">
        <f t="shared" si="245"/>
        <v/>
      </c>
      <c r="DL158" s="42"/>
      <c r="DO158" s="6">
        <f t="shared" si="210"/>
        <v>152</v>
      </c>
      <c r="DP158" s="3">
        <f t="shared" si="189"/>
        <v>625</v>
      </c>
      <c r="DS158" s="24">
        <f t="shared" si="204"/>
        <v>625</v>
      </c>
      <c r="DT158" s="42" t="str">
        <f t="shared" si="246"/>
        <v>NA</v>
      </c>
      <c r="DU158" s="43" t="str" cm="1">
        <f t="array" ref="DU158">IFERROR(_xlfn.XLOOKUP($B$4&amp;$B$11&amp;DT158,$A$69:$A$91&amp;$B$69:$B$91&amp;$C$69:$C$91,$D$69:$D$91),"")</f>
        <v/>
      </c>
      <c r="DV158" s="44" t="str">
        <f t="shared" si="256"/>
        <v/>
      </c>
      <c r="DW158" s="44">
        <f t="shared" si="247"/>
        <v>0</v>
      </c>
      <c r="DX158" s="44">
        <f t="shared" si="248"/>
        <v>0</v>
      </c>
      <c r="DY158" s="42" t="str">
        <f t="shared" si="249"/>
        <v/>
      </c>
      <c r="DZ158" s="42"/>
      <c r="EC158" s="6">
        <f t="shared" si="211"/>
        <v>152</v>
      </c>
      <c r="ED158" s="47">
        <f t="shared" si="259"/>
        <v>531.91489361702122</v>
      </c>
      <c r="EE158" s="6">
        <f t="shared" si="258"/>
        <v>0</v>
      </c>
      <c r="EG158" s="8">
        <f t="shared" si="198"/>
        <v>531.91489361702122</v>
      </c>
      <c r="EH158" s="45" t="s">
        <v>62</v>
      </c>
      <c r="EI158" s="110">
        <f t="shared" si="260"/>
        <v>0</v>
      </c>
      <c r="EJ158" s="109">
        <f t="shared" si="257"/>
        <v>0</v>
      </c>
      <c r="EK158" s="109">
        <f t="shared" si="250"/>
        <v>0</v>
      </c>
      <c r="EL158" s="44">
        <f t="shared" si="251"/>
        <v>0</v>
      </c>
      <c r="EM158" s="42" t="str">
        <f t="shared" si="252"/>
        <v/>
      </c>
    </row>
    <row r="159" spans="21:143" hidden="1" x14ac:dyDescent="0.25">
      <c r="U159" s="6">
        <f t="shared" si="205"/>
        <v>153</v>
      </c>
      <c r="V159" s="9">
        <f t="shared" si="212"/>
        <v>500</v>
      </c>
      <c r="Y159" s="8">
        <f t="shared" si="192"/>
        <v>500</v>
      </c>
      <c r="Z159" s="30" t="str">
        <f t="shared" si="213"/>
        <v>NA</v>
      </c>
      <c r="AA159" s="28" t="str" cm="1">
        <f t="array" ref="AA159">IFERROR(_xlfn.XLOOKUP($B$4&amp;$B$11&amp;Z159,$A$69:$A$91&amp;$B$69:$B$91&amp;$C$69:$C$91,$D$69:$D$91),"")</f>
        <v/>
      </c>
      <c r="AB159" s="30" t="str">
        <f t="shared" si="199"/>
        <v/>
      </c>
      <c r="AC159" s="29" t="str">
        <f t="shared" si="214"/>
        <v/>
      </c>
      <c r="AD159" s="29">
        <f t="shared" si="215"/>
        <v>0</v>
      </c>
      <c r="AE159" s="30" t="str">
        <f t="shared" si="216"/>
        <v/>
      </c>
      <c r="AI159" s="6">
        <f t="shared" si="206"/>
        <v>153</v>
      </c>
      <c r="AJ159" s="9">
        <f t="shared" si="217"/>
        <v>500</v>
      </c>
      <c r="AM159" s="8">
        <f t="shared" si="193"/>
        <v>500</v>
      </c>
      <c r="AN159" s="32" t="str">
        <f t="shared" si="218"/>
        <v>NA</v>
      </c>
      <c r="AO159" s="33" t="str" cm="1">
        <f t="array" ref="AO159">IFERROR(_xlfn.XLOOKUP($B$4&amp;$B$11&amp;AN159,$A$69:$A$91&amp;$B$69:$B$91&amp;$C$69:$C$91,$D$69:$D$91),"")</f>
        <v/>
      </c>
      <c r="AP159" s="32" t="str">
        <f t="shared" si="200"/>
        <v/>
      </c>
      <c r="AQ159" s="37" t="str">
        <f t="shared" si="219"/>
        <v/>
      </c>
      <c r="AR159" s="37">
        <f t="shared" si="220"/>
        <v>0</v>
      </c>
      <c r="AS159" s="32" t="str">
        <f t="shared" si="221"/>
        <v/>
      </c>
      <c r="AT159" s="32"/>
      <c r="AU159" s="8"/>
      <c r="AV159" s="8"/>
      <c r="AW159" s="20">
        <f t="shared" si="190"/>
        <v>153</v>
      </c>
      <c r="AX159" s="22">
        <f t="shared" si="186"/>
        <v>625</v>
      </c>
      <c r="AY159" s="8"/>
      <c r="AZ159" s="8"/>
      <c r="BA159" s="22">
        <f t="shared" si="191"/>
        <v>625</v>
      </c>
      <c r="BB159" s="32" t="str">
        <f t="shared" si="222"/>
        <v>NA</v>
      </c>
      <c r="BC159" s="33" t="str" cm="1">
        <f t="array" ref="BC159">IFERROR(_xlfn.XLOOKUP($B$4&amp;$B$11&amp;BB159,$A$69:$A$91&amp;$B$69:$B$91&amp;$C$69:$C$91,$D$69:$D$91),"")</f>
        <v/>
      </c>
      <c r="BD159" s="37" t="str">
        <f t="shared" si="253"/>
        <v/>
      </c>
      <c r="BE159" s="37">
        <f t="shared" si="223"/>
        <v>0</v>
      </c>
      <c r="BF159" s="37">
        <f t="shared" si="224"/>
        <v>0</v>
      </c>
      <c r="BG159" s="32" t="str">
        <f t="shared" si="225"/>
        <v/>
      </c>
      <c r="BK159" s="20">
        <f t="shared" si="201"/>
        <v>153</v>
      </c>
      <c r="BL159" s="22">
        <f t="shared" si="187"/>
        <v>625</v>
      </c>
      <c r="BO159" s="22">
        <f t="shared" si="194"/>
        <v>625</v>
      </c>
      <c r="BP159" s="32" t="str">
        <f t="shared" si="226"/>
        <v>NA</v>
      </c>
      <c r="BQ159" s="33" t="str" cm="1">
        <f t="array" ref="BQ159">IFERROR(_xlfn.XLOOKUP($B$4&amp;$B$11&amp;BP159,$A$69:$A$91&amp;$B$69:$B$91&amp;$C$69:$C$91,$D$69:$D$91),"")</f>
        <v/>
      </c>
      <c r="BR159" s="37" t="str">
        <f t="shared" si="254"/>
        <v/>
      </c>
      <c r="BS159" s="37">
        <f t="shared" si="227"/>
        <v>0</v>
      </c>
      <c r="BT159" s="37">
        <f t="shared" si="228"/>
        <v>0</v>
      </c>
      <c r="BU159" s="32" t="str">
        <f t="shared" si="229"/>
        <v/>
      </c>
      <c r="BV159" s="32"/>
      <c r="BY159" s="6">
        <f t="shared" si="207"/>
        <v>153</v>
      </c>
      <c r="BZ159" s="9">
        <f t="shared" si="230"/>
        <v>500</v>
      </c>
      <c r="CA159" s="6">
        <f t="shared" si="231"/>
        <v>0</v>
      </c>
      <c r="CC159" s="8">
        <f t="shared" si="195"/>
        <v>500</v>
      </c>
      <c r="CD159" s="42" t="str">
        <f t="shared" si="232"/>
        <v>NA</v>
      </c>
      <c r="CE159" s="43" t="str" cm="1">
        <f t="array" ref="CE159">IFERROR(_xlfn.XLOOKUP($B$4&amp;$B$11&amp;CD159,$A$69:$A$91&amp;$B$69:$B$91&amp;$C$69:$C$91,$D$69:$D$91),"")</f>
        <v/>
      </c>
      <c r="CF159" s="42" t="str">
        <f t="shared" si="202"/>
        <v/>
      </c>
      <c r="CG159" s="44" t="str">
        <f t="shared" si="233"/>
        <v/>
      </c>
      <c r="CH159" s="44">
        <f t="shared" si="234"/>
        <v>0</v>
      </c>
      <c r="CI159" s="42" t="str">
        <f t="shared" si="235"/>
        <v/>
      </c>
      <c r="CJ159" s="42"/>
      <c r="CM159" s="6">
        <f t="shared" si="208"/>
        <v>153</v>
      </c>
      <c r="CN159" s="9">
        <f t="shared" si="236"/>
        <v>500</v>
      </c>
      <c r="CQ159" s="8">
        <f t="shared" si="196"/>
        <v>500</v>
      </c>
      <c r="CR159" s="42" t="str">
        <f t="shared" si="237"/>
        <v>NA</v>
      </c>
      <c r="CS159" s="43" t="str" cm="1">
        <f t="array" ref="CS159">IFERROR(_xlfn.XLOOKUP($B$4&amp;$B$11&amp;CR159,$A$69:$A$91&amp;$B$69:$B$91&amp;$C$69:$C$91,$D$69:$D$91),"")</f>
        <v/>
      </c>
      <c r="CT159" s="42" t="str">
        <f t="shared" si="203"/>
        <v/>
      </c>
      <c r="CU159" s="44" t="str">
        <f t="shared" si="238"/>
        <v/>
      </c>
      <c r="CV159" s="44">
        <f t="shared" si="239"/>
        <v>0</v>
      </c>
      <c r="CW159" s="42" t="str">
        <f t="shared" si="240"/>
        <v/>
      </c>
      <c r="DA159" s="6">
        <f t="shared" si="209"/>
        <v>153</v>
      </c>
      <c r="DB159" s="4">
        <f t="shared" si="188"/>
        <v>625</v>
      </c>
      <c r="DC159" s="6">
        <f t="shared" si="241"/>
        <v>0</v>
      </c>
      <c r="DE159" s="24">
        <f t="shared" si="197"/>
        <v>625</v>
      </c>
      <c r="DF159" s="42" t="str">
        <f t="shared" si="242"/>
        <v>NA</v>
      </c>
      <c r="DG159" s="43" t="str" cm="1">
        <f t="array" ref="DG159">IFERROR(_xlfn.XLOOKUP($B$4&amp;$B$11&amp;DF159,$A$69:$A$91&amp;$B$69:$B$91&amp;$C$69:$C$91,$D$69:$D$91),"")</f>
        <v/>
      </c>
      <c r="DH159" s="44" t="str">
        <f t="shared" si="255"/>
        <v/>
      </c>
      <c r="DI159" s="44">
        <f t="shared" si="243"/>
        <v>0</v>
      </c>
      <c r="DJ159" s="44">
        <f t="shared" si="244"/>
        <v>0</v>
      </c>
      <c r="DK159" s="42" t="str">
        <f t="shared" si="245"/>
        <v/>
      </c>
      <c r="DL159" s="42"/>
      <c r="DO159" s="6">
        <f t="shared" si="210"/>
        <v>153</v>
      </c>
      <c r="DP159" s="3">
        <f t="shared" si="189"/>
        <v>625</v>
      </c>
      <c r="DS159" s="24">
        <f t="shared" si="204"/>
        <v>625</v>
      </c>
      <c r="DT159" s="42" t="str">
        <f t="shared" si="246"/>
        <v>NA</v>
      </c>
      <c r="DU159" s="43" t="str" cm="1">
        <f t="array" ref="DU159">IFERROR(_xlfn.XLOOKUP($B$4&amp;$B$11&amp;DT159,$A$69:$A$91&amp;$B$69:$B$91&amp;$C$69:$C$91,$D$69:$D$91),"")</f>
        <v/>
      </c>
      <c r="DV159" s="44" t="str">
        <f t="shared" si="256"/>
        <v/>
      </c>
      <c r="DW159" s="44">
        <f t="shared" si="247"/>
        <v>0</v>
      </c>
      <c r="DX159" s="44">
        <f t="shared" si="248"/>
        <v>0</v>
      </c>
      <c r="DY159" s="42" t="str">
        <f t="shared" si="249"/>
        <v/>
      </c>
      <c r="DZ159" s="42"/>
      <c r="EC159" s="6">
        <f t="shared" si="211"/>
        <v>153</v>
      </c>
      <c r="ED159" s="47">
        <f t="shared" si="259"/>
        <v>531.91489361702122</v>
      </c>
      <c r="EE159" s="6">
        <f t="shared" si="258"/>
        <v>0</v>
      </c>
      <c r="EG159" s="8">
        <f t="shared" si="198"/>
        <v>531.91489361702122</v>
      </c>
      <c r="EH159" s="45" t="s">
        <v>62</v>
      </c>
      <c r="EI159" s="110">
        <f t="shared" si="260"/>
        <v>0</v>
      </c>
      <c r="EJ159" s="109">
        <f t="shared" si="257"/>
        <v>0</v>
      </c>
      <c r="EK159" s="109">
        <f t="shared" si="250"/>
        <v>0</v>
      </c>
      <c r="EL159" s="44">
        <f t="shared" si="251"/>
        <v>0</v>
      </c>
      <c r="EM159" s="42" t="str">
        <f t="shared" si="252"/>
        <v/>
      </c>
    </row>
    <row r="160" spans="21:143" hidden="1" x14ac:dyDescent="0.25">
      <c r="U160" s="6">
        <f t="shared" si="205"/>
        <v>154</v>
      </c>
      <c r="V160" s="9">
        <f t="shared" si="212"/>
        <v>500</v>
      </c>
      <c r="Y160" s="8">
        <f t="shared" si="192"/>
        <v>500</v>
      </c>
      <c r="Z160" s="30" t="str">
        <f t="shared" si="213"/>
        <v>NA</v>
      </c>
      <c r="AA160" s="28" t="str" cm="1">
        <f t="array" ref="AA160">IFERROR(_xlfn.XLOOKUP($B$4&amp;$B$11&amp;Z160,$A$69:$A$91&amp;$B$69:$B$91&amp;$C$69:$C$91,$D$69:$D$91),"")</f>
        <v/>
      </c>
      <c r="AB160" s="30" t="str">
        <f t="shared" si="199"/>
        <v/>
      </c>
      <c r="AC160" s="29" t="str">
        <f t="shared" si="214"/>
        <v/>
      </c>
      <c r="AD160" s="29">
        <f t="shared" si="215"/>
        <v>0</v>
      </c>
      <c r="AE160" s="30" t="str">
        <f t="shared" si="216"/>
        <v/>
      </c>
      <c r="AI160" s="6">
        <f t="shared" si="206"/>
        <v>154</v>
      </c>
      <c r="AJ160" s="9">
        <f t="shared" si="217"/>
        <v>500</v>
      </c>
      <c r="AM160" s="8">
        <f t="shared" si="193"/>
        <v>500</v>
      </c>
      <c r="AN160" s="32" t="str">
        <f t="shared" si="218"/>
        <v>NA</v>
      </c>
      <c r="AO160" s="33" t="str" cm="1">
        <f t="array" ref="AO160">IFERROR(_xlfn.XLOOKUP($B$4&amp;$B$11&amp;AN160,$A$69:$A$91&amp;$B$69:$B$91&amp;$C$69:$C$91,$D$69:$D$91),"")</f>
        <v/>
      </c>
      <c r="AP160" s="32" t="str">
        <f t="shared" si="200"/>
        <v/>
      </c>
      <c r="AQ160" s="37" t="str">
        <f t="shared" si="219"/>
        <v/>
      </c>
      <c r="AR160" s="37">
        <f t="shared" si="220"/>
        <v>0</v>
      </c>
      <c r="AS160" s="32" t="str">
        <f t="shared" si="221"/>
        <v/>
      </c>
      <c r="AT160" s="32"/>
      <c r="AU160" s="8"/>
      <c r="AV160" s="8"/>
      <c r="AW160" s="20">
        <f t="shared" si="190"/>
        <v>154</v>
      </c>
      <c r="AX160" s="22">
        <f t="shared" si="186"/>
        <v>625</v>
      </c>
      <c r="AY160" s="8"/>
      <c r="AZ160" s="8"/>
      <c r="BA160" s="22">
        <f t="shared" si="191"/>
        <v>625</v>
      </c>
      <c r="BB160" s="32" t="str">
        <f t="shared" si="222"/>
        <v>NA</v>
      </c>
      <c r="BC160" s="33" t="str" cm="1">
        <f t="array" ref="BC160">IFERROR(_xlfn.XLOOKUP($B$4&amp;$B$11&amp;BB160,$A$69:$A$91&amp;$B$69:$B$91&amp;$C$69:$C$91,$D$69:$D$91),"")</f>
        <v/>
      </c>
      <c r="BD160" s="37" t="str">
        <f t="shared" si="253"/>
        <v/>
      </c>
      <c r="BE160" s="37">
        <f t="shared" si="223"/>
        <v>0</v>
      </c>
      <c r="BF160" s="37">
        <f t="shared" si="224"/>
        <v>0</v>
      </c>
      <c r="BG160" s="32" t="str">
        <f t="shared" si="225"/>
        <v/>
      </c>
      <c r="BK160" s="20">
        <f t="shared" si="201"/>
        <v>154</v>
      </c>
      <c r="BL160" s="22">
        <f t="shared" si="187"/>
        <v>625</v>
      </c>
      <c r="BO160" s="22">
        <f t="shared" si="194"/>
        <v>625</v>
      </c>
      <c r="BP160" s="32" t="str">
        <f t="shared" si="226"/>
        <v>NA</v>
      </c>
      <c r="BQ160" s="33" t="str" cm="1">
        <f t="array" ref="BQ160">IFERROR(_xlfn.XLOOKUP($B$4&amp;$B$11&amp;BP160,$A$69:$A$91&amp;$B$69:$B$91&amp;$C$69:$C$91,$D$69:$D$91),"")</f>
        <v/>
      </c>
      <c r="BR160" s="37" t="str">
        <f t="shared" si="254"/>
        <v/>
      </c>
      <c r="BS160" s="37">
        <f t="shared" si="227"/>
        <v>0</v>
      </c>
      <c r="BT160" s="37">
        <f t="shared" si="228"/>
        <v>0</v>
      </c>
      <c r="BU160" s="32" t="str">
        <f t="shared" si="229"/>
        <v/>
      </c>
      <c r="BV160" s="32"/>
      <c r="BY160" s="6">
        <f t="shared" si="207"/>
        <v>154</v>
      </c>
      <c r="BZ160" s="9">
        <f t="shared" si="230"/>
        <v>500</v>
      </c>
      <c r="CA160" s="6">
        <f t="shared" si="231"/>
        <v>0</v>
      </c>
      <c r="CC160" s="8">
        <f t="shared" si="195"/>
        <v>500</v>
      </c>
      <c r="CD160" s="42" t="str">
        <f t="shared" si="232"/>
        <v>NA</v>
      </c>
      <c r="CE160" s="43" t="str" cm="1">
        <f t="array" ref="CE160">IFERROR(_xlfn.XLOOKUP($B$4&amp;$B$11&amp;CD160,$A$69:$A$91&amp;$B$69:$B$91&amp;$C$69:$C$91,$D$69:$D$91),"")</f>
        <v/>
      </c>
      <c r="CF160" s="42" t="str">
        <f t="shared" si="202"/>
        <v/>
      </c>
      <c r="CG160" s="44" t="str">
        <f t="shared" si="233"/>
        <v/>
      </c>
      <c r="CH160" s="44">
        <f t="shared" si="234"/>
        <v>0</v>
      </c>
      <c r="CI160" s="42" t="str">
        <f t="shared" si="235"/>
        <v/>
      </c>
      <c r="CJ160" s="42"/>
      <c r="CM160" s="6">
        <f t="shared" si="208"/>
        <v>154</v>
      </c>
      <c r="CN160" s="9">
        <f t="shared" si="236"/>
        <v>500</v>
      </c>
      <c r="CQ160" s="8">
        <f t="shared" si="196"/>
        <v>500</v>
      </c>
      <c r="CR160" s="42" t="str">
        <f t="shared" si="237"/>
        <v>NA</v>
      </c>
      <c r="CS160" s="43" t="str" cm="1">
        <f t="array" ref="CS160">IFERROR(_xlfn.XLOOKUP($B$4&amp;$B$11&amp;CR160,$A$69:$A$91&amp;$B$69:$B$91&amp;$C$69:$C$91,$D$69:$D$91),"")</f>
        <v/>
      </c>
      <c r="CT160" s="42" t="str">
        <f t="shared" si="203"/>
        <v/>
      </c>
      <c r="CU160" s="44" t="str">
        <f t="shared" si="238"/>
        <v/>
      </c>
      <c r="CV160" s="44">
        <f t="shared" si="239"/>
        <v>0</v>
      </c>
      <c r="CW160" s="42" t="str">
        <f t="shared" si="240"/>
        <v/>
      </c>
      <c r="DA160" s="6">
        <f t="shared" si="209"/>
        <v>154</v>
      </c>
      <c r="DB160" s="4">
        <f t="shared" si="188"/>
        <v>625</v>
      </c>
      <c r="DC160" s="6">
        <f t="shared" si="241"/>
        <v>0</v>
      </c>
      <c r="DE160" s="24">
        <f t="shared" si="197"/>
        <v>625</v>
      </c>
      <c r="DF160" s="42" t="str">
        <f t="shared" si="242"/>
        <v>NA</v>
      </c>
      <c r="DG160" s="43" t="str" cm="1">
        <f t="array" ref="DG160">IFERROR(_xlfn.XLOOKUP($B$4&amp;$B$11&amp;DF160,$A$69:$A$91&amp;$B$69:$B$91&amp;$C$69:$C$91,$D$69:$D$91),"")</f>
        <v/>
      </c>
      <c r="DH160" s="44" t="str">
        <f t="shared" si="255"/>
        <v/>
      </c>
      <c r="DI160" s="44">
        <f t="shared" si="243"/>
        <v>0</v>
      </c>
      <c r="DJ160" s="44">
        <f t="shared" si="244"/>
        <v>0</v>
      </c>
      <c r="DK160" s="42" t="str">
        <f t="shared" si="245"/>
        <v/>
      </c>
      <c r="DL160" s="42"/>
      <c r="DO160" s="6">
        <f t="shared" si="210"/>
        <v>154</v>
      </c>
      <c r="DP160" s="3">
        <f t="shared" si="189"/>
        <v>625</v>
      </c>
      <c r="DS160" s="24">
        <f t="shared" si="204"/>
        <v>625</v>
      </c>
      <c r="DT160" s="42" t="str">
        <f t="shared" si="246"/>
        <v>NA</v>
      </c>
      <c r="DU160" s="43" t="str" cm="1">
        <f t="array" ref="DU160">IFERROR(_xlfn.XLOOKUP($B$4&amp;$B$11&amp;DT160,$A$69:$A$91&amp;$B$69:$B$91&amp;$C$69:$C$91,$D$69:$D$91),"")</f>
        <v/>
      </c>
      <c r="DV160" s="44" t="str">
        <f t="shared" si="256"/>
        <v/>
      </c>
      <c r="DW160" s="44">
        <f t="shared" si="247"/>
        <v>0</v>
      </c>
      <c r="DX160" s="44">
        <f t="shared" si="248"/>
        <v>0</v>
      </c>
      <c r="DY160" s="42" t="str">
        <f t="shared" si="249"/>
        <v/>
      </c>
      <c r="DZ160" s="42"/>
      <c r="EC160" s="6">
        <f t="shared" si="211"/>
        <v>154</v>
      </c>
      <c r="ED160" s="47">
        <f t="shared" si="259"/>
        <v>531.91489361702122</v>
      </c>
      <c r="EE160" s="6">
        <f t="shared" si="258"/>
        <v>0</v>
      </c>
      <c r="EG160" s="8">
        <f t="shared" si="198"/>
        <v>531.91489361702122</v>
      </c>
      <c r="EH160" s="45" t="s">
        <v>62</v>
      </c>
      <c r="EI160" s="110">
        <f t="shared" si="260"/>
        <v>0</v>
      </c>
      <c r="EJ160" s="109">
        <f t="shared" si="257"/>
        <v>0</v>
      </c>
      <c r="EK160" s="109">
        <f t="shared" si="250"/>
        <v>0</v>
      </c>
      <c r="EL160" s="44">
        <f t="shared" si="251"/>
        <v>0</v>
      </c>
      <c r="EM160" s="42" t="str">
        <f t="shared" si="252"/>
        <v/>
      </c>
    </row>
    <row r="161" spans="21:143" hidden="1" x14ac:dyDescent="0.25">
      <c r="U161" s="6">
        <f t="shared" si="205"/>
        <v>155</v>
      </c>
      <c r="V161" s="9">
        <f t="shared" si="212"/>
        <v>500</v>
      </c>
      <c r="Y161" s="8">
        <f t="shared" si="192"/>
        <v>500</v>
      </c>
      <c r="Z161" s="30" t="str">
        <f t="shared" si="213"/>
        <v>NA</v>
      </c>
      <c r="AA161" s="28" t="str" cm="1">
        <f t="array" ref="AA161">IFERROR(_xlfn.XLOOKUP($B$4&amp;$B$11&amp;Z161,$A$69:$A$91&amp;$B$69:$B$91&amp;$C$69:$C$91,$D$69:$D$91),"")</f>
        <v/>
      </c>
      <c r="AB161" s="30" t="str">
        <f t="shared" si="199"/>
        <v/>
      </c>
      <c r="AC161" s="29" t="str">
        <f t="shared" si="214"/>
        <v/>
      </c>
      <c r="AD161" s="29">
        <f t="shared" si="215"/>
        <v>0</v>
      </c>
      <c r="AE161" s="30" t="str">
        <f t="shared" si="216"/>
        <v/>
      </c>
      <c r="AI161" s="6">
        <f t="shared" si="206"/>
        <v>155</v>
      </c>
      <c r="AJ161" s="9">
        <f t="shared" si="217"/>
        <v>500</v>
      </c>
      <c r="AM161" s="8">
        <f t="shared" si="193"/>
        <v>500</v>
      </c>
      <c r="AN161" s="32" t="str">
        <f t="shared" si="218"/>
        <v>NA</v>
      </c>
      <c r="AO161" s="33" t="str" cm="1">
        <f t="array" ref="AO161">IFERROR(_xlfn.XLOOKUP($B$4&amp;$B$11&amp;AN161,$A$69:$A$91&amp;$B$69:$B$91&amp;$C$69:$C$91,$D$69:$D$91),"")</f>
        <v/>
      </c>
      <c r="AP161" s="32" t="str">
        <f t="shared" si="200"/>
        <v/>
      </c>
      <c r="AQ161" s="37" t="str">
        <f t="shared" si="219"/>
        <v/>
      </c>
      <c r="AR161" s="37">
        <f t="shared" si="220"/>
        <v>0</v>
      </c>
      <c r="AS161" s="32" t="str">
        <f t="shared" si="221"/>
        <v/>
      </c>
      <c r="AT161" s="32"/>
      <c r="AU161" s="8"/>
      <c r="AV161" s="8"/>
      <c r="AW161" s="20">
        <f t="shared" si="190"/>
        <v>155</v>
      </c>
      <c r="AX161" s="22">
        <f t="shared" si="186"/>
        <v>625</v>
      </c>
      <c r="AY161" s="8"/>
      <c r="AZ161" s="8"/>
      <c r="BA161" s="22">
        <f t="shared" si="191"/>
        <v>625</v>
      </c>
      <c r="BB161" s="32" t="str">
        <f t="shared" si="222"/>
        <v>NA</v>
      </c>
      <c r="BC161" s="33" t="str" cm="1">
        <f t="array" ref="BC161">IFERROR(_xlfn.XLOOKUP($B$4&amp;$B$11&amp;BB161,$A$69:$A$91&amp;$B$69:$B$91&amp;$C$69:$C$91,$D$69:$D$91),"")</f>
        <v/>
      </c>
      <c r="BD161" s="37" t="str">
        <f t="shared" si="253"/>
        <v/>
      </c>
      <c r="BE161" s="37">
        <f t="shared" si="223"/>
        <v>0</v>
      </c>
      <c r="BF161" s="37">
        <f t="shared" si="224"/>
        <v>0</v>
      </c>
      <c r="BG161" s="32" t="str">
        <f t="shared" si="225"/>
        <v/>
      </c>
      <c r="BK161" s="20">
        <f t="shared" si="201"/>
        <v>155</v>
      </c>
      <c r="BL161" s="22">
        <f t="shared" si="187"/>
        <v>625</v>
      </c>
      <c r="BO161" s="22">
        <f t="shared" si="194"/>
        <v>625</v>
      </c>
      <c r="BP161" s="32" t="str">
        <f t="shared" si="226"/>
        <v>NA</v>
      </c>
      <c r="BQ161" s="33" t="str" cm="1">
        <f t="array" ref="BQ161">IFERROR(_xlfn.XLOOKUP($B$4&amp;$B$11&amp;BP161,$A$69:$A$91&amp;$B$69:$B$91&amp;$C$69:$C$91,$D$69:$D$91),"")</f>
        <v/>
      </c>
      <c r="BR161" s="37" t="str">
        <f t="shared" si="254"/>
        <v/>
      </c>
      <c r="BS161" s="37">
        <f t="shared" si="227"/>
        <v>0</v>
      </c>
      <c r="BT161" s="37">
        <f t="shared" si="228"/>
        <v>0</v>
      </c>
      <c r="BU161" s="32" t="str">
        <f t="shared" si="229"/>
        <v/>
      </c>
      <c r="BV161" s="32"/>
      <c r="BY161" s="6">
        <f t="shared" si="207"/>
        <v>155</v>
      </c>
      <c r="BZ161" s="9">
        <f t="shared" si="230"/>
        <v>500</v>
      </c>
      <c r="CA161" s="6">
        <f t="shared" si="231"/>
        <v>0</v>
      </c>
      <c r="CC161" s="8">
        <f t="shared" si="195"/>
        <v>500</v>
      </c>
      <c r="CD161" s="42" t="str">
        <f t="shared" si="232"/>
        <v>NA</v>
      </c>
      <c r="CE161" s="43" t="str" cm="1">
        <f t="array" ref="CE161">IFERROR(_xlfn.XLOOKUP($B$4&amp;$B$11&amp;CD161,$A$69:$A$91&amp;$B$69:$B$91&amp;$C$69:$C$91,$D$69:$D$91),"")</f>
        <v/>
      </c>
      <c r="CF161" s="42" t="str">
        <f t="shared" si="202"/>
        <v/>
      </c>
      <c r="CG161" s="44" t="str">
        <f t="shared" si="233"/>
        <v/>
      </c>
      <c r="CH161" s="44">
        <f t="shared" si="234"/>
        <v>0</v>
      </c>
      <c r="CI161" s="42" t="str">
        <f t="shared" si="235"/>
        <v/>
      </c>
      <c r="CJ161" s="42"/>
      <c r="CM161" s="6">
        <f t="shared" si="208"/>
        <v>155</v>
      </c>
      <c r="CN161" s="9">
        <f t="shared" si="236"/>
        <v>500</v>
      </c>
      <c r="CQ161" s="8">
        <f t="shared" si="196"/>
        <v>500</v>
      </c>
      <c r="CR161" s="42" t="str">
        <f t="shared" si="237"/>
        <v>NA</v>
      </c>
      <c r="CS161" s="43" t="str" cm="1">
        <f t="array" ref="CS161">IFERROR(_xlfn.XLOOKUP($B$4&amp;$B$11&amp;CR161,$A$69:$A$91&amp;$B$69:$B$91&amp;$C$69:$C$91,$D$69:$D$91),"")</f>
        <v/>
      </c>
      <c r="CT161" s="42" t="str">
        <f t="shared" si="203"/>
        <v/>
      </c>
      <c r="CU161" s="44" t="str">
        <f t="shared" si="238"/>
        <v/>
      </c>
      <c r="CV161" s="44">
        <f t="shared" si="239"/>
        <v>0</v>
      </c>
      <c r="CW161" s="42" t="str">
        <f t="shared" si="240"/>
        <v/>
      </c>
      <c r="DA161" s="6">
        <f t="shared" si="209"/>
        <v>155</v>
      </c>
      <c r="DB161" s="4">
        <f t="shared" si="188"/>
        <v>625</v>
      </c>
      <c r="DC161" s="6">
        <f t="shared" si="241"/>
        <v>0</v>
      </c>
      <c r="DE161" s="24">
        <f t="shared" si="197"/>
        <v>625</v>
      </c>
      <c r="DF161" s="42" t="str">
        <f t="shared" si="242"/>
        <v>NA</v>
      </c>
      <c r="DG161" s="43" t="str" cm="1">
        <f t="array" ref="DG161">IFERROR(_xlfn.XLOOKUP($B$4&amp;$B$11&amp;DF161,$A$69:$A$91&amp;$B$69:$B$91&amp;$C$69:$C$91,$D$69:$D$91),"")</f>
        <v/>
      </c>
      <c r="DH161" s="44" t="str">
        <f t="shared" si="255"/>
        <v/>
      </c>
      <c r="DI161" s="44">
        <f t="shared" si="243"/>
        <v>0</v>
      </c>
      <c r="DJ161" s="44">
        <f t="shared" si="244"/>
        <v>0</v>
      </c>
      <c r="DK161" s="42" t="str">
        <f t="shared" si="245"/>
        <v/>
      </c>
      <c r="DL161" s="42"/>
      <c r="DO161" s="6">
        <f t="shared" si="210"/>
        <v>155</v>
      </c>
      <c r="DP161" s="3">
        <f t="shared" si="189"/>
        <v>625</v>
      </c>
      <c r="DS161" s="24">
        <f t="shared" si="204"/>
        <v>625</v>
      </c>
      <c r="DT161" s="42" t="str">
        <f t="shared" si="246"/>
        <v>NA</v>
      </c>
      <c r="DU161" s="43" t="str" cm="1">
        <f t="array" ref="DU161">IFERROR(_xlfn.XLOOKUP($B$4&amp;$B$11&amp;DT161,$A$69:$A$91&amp;$B$69:$B$91&amp;$C$69:$C$91,$D$69:$D$91),"")</f>
        <v/>
      </c>
      <c r="DV161" s="44" t="str">
        <f t="shared" si="256"/>
        <v/>
      </c>
      <c r="DW161" s="44">
        <f t="shared" si="247"/>
        <v>0</v>
      </c>
      <c r="DX161" s="44">
        <f t="shared" si="248"/>
        <v>0</v>
      </c>
      <c r="DY161" s="42" t="str">
        <f t="shared" si="249"/>
        <v/>
      </c>
      <c r="DZ161" s="42"/>
      <c r="EC161" s="6">
        <f t="shared" si="211"/>
        <v>155</v>
      </c>
      <c r="ED161" s="47">
        <f t="shared" si="259"/>
        <v>531.91489361702122</v>
      </c>
      <c r="EE161" s="6">
        <f t="shared" si="258"/>
        <v>0</v>
      </c>
      <c r="EG161" s="8">
        <f t="shared" si="198"/>
        <v>531.91489361702122</v>
      </c>
      <c r="EH161" s="45" t="s">
        <v>62</v>
      </c>
      <c r="EI161" s="110">
        <f t="shared" si="260"/>
        <v>0</v>
      </c>
      <c r="EJ161" s="109">
        <f t="shared" si="257"/>
        <v>0</v>
      </c>
      <c r="EK161" s="109">
        <f t="shared" si="250"/>
        <v>0</v>
      </c>
      <c r="EL161" s="44">
        <f t="shared" si="251"/>
        <v>0</v>
      </c>
      <c r="EM161" s="42" t="str">
        <f t="shared" si="252"/>
        <v/>
      </c>
    </row>
    <row r="162" spans="21:143" hidden="1" x14ac:dyDescent="0.25">
      <c r="U162" s="6">
        <f t="shared" si="205"/>
        <v>156</v>
      </c>
      <c r="V162" s="9">
        <f t="shared" si="212"/>
        <v>500</v>
      </c>
      <c r="Y162" s="8">
        <f t="shared" si="192"/>
        <v>500</v>
      </c>
      <c r="Z162" s="30" t="str">
        <f t="shared" si="213"/>
        <v>NA</v>
      </c>
      <c r="AA162" s="28" t="str" cm="1">
        <f t="array" ref="AA162">IFERROR(_xlfn.XLOOKUP($B$4&amp;$B$11&amp;Z162,$A$69:$A$91&amp;$B$69:$B$91&amp;$C$69:$C$91,$D$69:$D$91),"")</f>
        <v/>
      </c>
      <c r="AB162" s="30" t="str">
        <f t="shared" si="199"/>
        <v/>
      </c>
      <c r="AC162" s="29" t="str">
        <f t="shared" si="214"/>
        <v/>
      </c>
      <c r="AD162" s="29">
        <f t="shared" si="215"/>
        <v>0</v>
      </c>
      <c r="AE162" s="30" t="str">
        <f t="shared" si="216"/>
        <v/>
      </c>
      <c r="AI162" s="6">
        <f t="shared" si="206"/>
        <v>156</v>
      </c>
      <c r="AJ162" s="9">
        <f t="shared" si="217"/>
        <v>500</v>
      </c>
      <c r="AM162" s="8">
        <f t="shared" si="193"/>
        <v>500</v>
      </c>
      <c r="AN162" s="32" t="str">
        <f t="shared" si="218"/>
        <v>NA</v>
      </c>
      <c r="AO162" s="33" t="str" cm="1">
        <f t="array" ref="AO162">IFERROR(_xlfn.XLOOKUP($B$4&amp;$B$11&amp;AN162,$A$69:$A$91&amp;$B$69:$B$91&amp;$C$69:$C$91,$D$69:$D$91),"")</f>
        <v/>
      </c>
      <c r="AP162" s="32" t="str">
        <f t="shared" si="200"/>
        <v/>
      </c>
      <c r="AQ162" s="37" t="str">
        <f t="shared" si="219"/>
        <v/>
      </c>
      <c r="AR162" s="37">
        <f t="shared" si="220"/>
        <v>0</v>
      </c>
      <c r="AS162" s="32" t="str">
        <f t="shared" si="221"/>
        <v/>
      </c>
      <c r="AT162" s="32"/>
      <c r="AU162" s="8"/>
      <c r="AV162" s="8"/>
      <c r="AW162" s="20">
        <f t="shared" si="190"/>
        <v>156</v>
      </c>
      <c r="AX162" s="22">
        <f t="shared" si="186"/>
        <v>625</v>
      </c>
      <c r="AY162" s="8"/>
      <c r="AZ162" s="8"/>
      <c r="BA162" s="22">
        <f t="shared" si="191"/>
        <v>625</v>
      </c>
      <c r="BB162" s="32" t="str">
        <f t="shared" si="222"/>
        <v>NA</v>
      </c>
      <c r="BC162" s="33" t="str" cm="1">
        <f t="array" ref="BC162">IFERROR(_xlfn.XLOOKUP($B$4&amp;$B$11&amp;BB162,$A$69:$A$91&amp;$B$69:$B$91&amp;$C$69:$C$91,$D$69:$D$91),"")</f>
        <v/>
      </c>
      <c r="BD162" s="37" t="str">
        <f t="shared" si="253"/>
        <v/>
      </c>
      <c r="BE162" s="37">
        <f t="shared" si="223"/>
        <v>0</v>
      </c>
      <c r="BF162" s="37">
        <f t="shared" si="224"/>
        <v>0</v>
      </c>
      <c r="BG162" s="32" t="str">
        <f t="shared" si="225"/>
        <v/>
      </c>
      <c r="BK162" s="20">
        <f t="shared" si="201"/>
        <v>156</v>
      </c>
      <c r="BL162" s="22">
        <f t="shared" si="187"/>
        <v>625</v>
      </c>
      <c r="BO162" s="22">
        <f t="shared" si="194"/>
        <v>625</v>
      </c>
      <c r="BP162" s="32" t="str">
        <f t="shared" si="226"/>
        <v>NA</v>
      </c>
      <c r="BQ162" s="33" t="str" cm="1">
        <f t="array" ref="BQ162">IFERROR(_xlfn.XLOOKUP($B$4&amp;$B$11&amp;BP162,$A$69:$A$91&amp;$B$69:$B$91&amp;$C$69:$C$91,$D$69:$D$91),"")</f>
        <v/>
      </c>
      <c r="BR162" s="37" t="str">
        <f t="shared" si="254"/>
        <v/>
      </c>
      <c r="BS162" s="37">
        <f t="shared" si="227"/>
        <v>0</v>
      </c>
      <c r="BT162" s="37">
        <f t="shared" si="228"/>
        <v>0</v>
      </c>
      <c r="BU162" s="32" t="str">
        <f t="shared" si="229"/>
        <v/>
      </c>
      <c r="BV162" s="32"/>
      <c r="BY162" s="6">
        <f t="shared" si="207"/>
        <v>156</v>
      </c>
      <c r="BZ162" s="9">
        <f t="shared" si="230"/>
        <v>500</v>
      </c>
      <c r="CA162" s="6">
        <f t="shared" si="231"/>
        <v>395</v>
      </c>
      <c r="CC162" s="8">
        <f t="shared" si="195"/>
        <v>895</v>
      </c>
      <c r="CD162" s="42" t="str">
        <f t="shared" si="232"/>
        <v>NA</v>
      </c>
      <c r="CE162" s="43" t="str" cm="1">
        <f t="array" ref="CE162">IFERROR(_xlfn.XLOOKUP($B$4&amp;$B$11&amp;CD162,$A$69:$A$91&amp;$B$69:$B$91&amp;$C$69:$C$91,$D$69:$D$91),"")</f>
        <v/>
      </c>
      <c r="CF162" s="42" t="str">
        <f t="shared" si="202"/>
        <v/>
      </c>
      <c r="CG162" s="44" t="str">
        <f t="shared" si="233"/>
        <v/>
      </c>
      <c r="CH162" s="44">
        <f t="shared" si="234"/>
        <v>395</v>
      </c>
      <c r="CI162" s="42" t="str">
        <f t="shared" si="235"/>
        <v/>
      </c>
      <c r="CJ162" s="42"/>
      <c r="CM162" s="6">
        <f t="shared" si="208"/>
        <v>156</v>
      </c>
      <c r="CN162" s="9">
        <f t="shared" si="236"/>
        <v>500</v>
      </c>
      <c r="CQ162" s="8">
        <f t="shared" si="196"/>
        <v>500</v>
      </c>
      <c r="CR162" s="42" t="str">
        <f t="shared" si="237"/>
        <v>NA</v>
      </c>
      <c r="CS162" s="43" t="str" cm="1">
        <f t="array" ref="CS162">IFERROR(_xlfn.XLOOKUP($B$4&amp;$B$11&amp;CR162,$A$69:$A$91&amp;$B$69:$B$91&amp;$C$69:$C$91,$D$69:$D$91),"")</f>
        <v/>
      </c>
      <c r="CT162" s="42" t="str">
        <f t="shared" si="203"/>
        <v/>
      </c>
      <c r="CU162" s="44" t="str">
        <f t="shared" si="238"/>
        <v/>
      </c>
      <c r="CV162" s="44">
        <f t="shared" si="239"/>
        <v>0</v>
      </c>
      <c r="CW162" s="42" t="str">
        <f t="shared" si="240"/>
        <v/>
      </c>
      <c r="DA162" s="6">
        <f t="shared" si="209"/>
        <v>156</v>
      </c>
      <c r="DB162" s="4">
        <f t="shared" si="188"/>
        <v>625</v>
      </c>
      <c r="DC162" s="6">
        <f t="shared" si="241"/>
        <v>395</v>
      </c>
      <c r="DE162" s="24">
        <f t="shared" si="197"/>
        <v>1020</v>
      </c>
      <c r="DF162" s="42" t="str">
        <f t="shared" si="242"/>
        <v>NA</v>
      </c>
      <c r="DG162" s="43" t="str" cm="1">
        <f t="array" ref="DG162">IFERROR(_xlfn.XLOOKUP($B$4&amp;$B$11&amp;DF162,$A$69:$A$91&amp;$B$69:$B$91&amp;$C$69:$C$91,$D$69:$D$91),"")</f>
        <v/>
      </c>
      <c r="DH162" s="44" t="str">
        <f t="shared" si="255"/>
        <v/>
      </c>
      <c r="DI162" s="44">
        <f t="shared" si="243"/>
        <v>0</v>
      </c>
      <c r="DJ162" s="44">
        <f t="shared" si="244"/>
        <v>395</v>
      </c>
      <c r="DK162" s="42" t="str">
        <f t="shared" si="245"/>
        <v/>
      </c>
      <c r="DL162" s="42"/>
      <c r="DO162" s="6">
        <f t="shared" si="210"/>
        <v>156</v>
      </c>
      <c r="DP162" s="3">
        <f t="shared" si="189"/>
        <v>625</v>
      </c>
      <c r="DS162" s="24">
        <f t="shared" si="204"/>
        <v>625</v>
      </c>
      <c r="DT162" s="42" t="str">
        <f t="shared" si="246"/>
        <v>NA</v>
      </c>
      <c r="DU162" s="43" t="str" cm="1">
        <f t="array" ref="DU162">IFERROR(_xlfn.XLOOKUP($B$4&amp;$B$11&amp;DT162,$A$69:$A$91&amp;$B$69:$B$91&amp;$C$69:$C$91,$D$69:$D$91),"")</f>
        <v/>
      </c>
      <c r="DV162" s="44" t="str">
        <f t="shared" si="256"/>
        <v/>
      </c>
      <c r="DW162" s="44">
        <f t="shared" si="247"/>
        <v>0</v>
      </c>
      <c r="DX162" s="44">
        <f t="shared" si="248"/>
        <v>0</v>
      </c>
      <c r="DY162" s="42" t="str">
        <f t="shared" si="249"/>
        <v/>
      </c>
      <c r="DZ162" s="42"/>
      <c r="EC162" s="6">
        <f t="shared" si="211"/>
        <v>156</v>
      </c>
      <c r="ED162" s="47">
        <f t="shared" si="259"/>
        <v>531.91489361702122</v>
      </c>
      <c r="EE162" s="6">
        <f t="shared" si="258"/>
        <v>395</v>
      </c>
      <c r="EG162" s="8">
        <f t="shared" si="198"/>
        <v>926.91489361702122</v>
      </c>
      <c r="EH162" s="45" t="s">
        <v>62</v>
      </c>
      <c r="EI162" s="110">
        <f t="shared" si="260"/>
        <v>0</v>
      </c>
      <c r="EJ162" s="109">
        <f t="shared" si="257"/>
        <v>0</v>
      </c>
      <c r="EK162" s="109">
        <f t="shared" si="250"/>
        <v>0</v>
      </c>
      <c r="EL162" s="44">
        <f t="shared" si="251"/>
        <v>395</v>
      </c>
      <c r="EM162" s="42" t="str">
        <f t="shared" si="252"/>
        <v/>
      </c>
    </row>
    <row r="163" spans="21:143" hidden="1" x14ac:dyDescent="0.25">
      <c r="U163" s="6">
        <f t="shared" si="205"/>
        <v>157</v>
      </c>
      <c r="V163" s="9">
        <f t="shared" si="212"/>
        <v>500</v>
      </c>
      <c r="Y163" s="8">
        <f t="shared" si="192"/>
        <v>500</v>
      </c>
      <c r="Z163" s="30" t="str">
        <f t="shared" si="213"/>
        <v>NA</v>
      </c>
      <c r="AA163" s="28" t="str" cm="1">
        <f t="array" ref="AA163">IFERROR(_xlfn.XLOOKUP($B$4&amp;$B$11&amp;Z163,$A$69:$A$91&amp;$B$69:$B$91&amp;$C$69:$C$91,$D$69:$D$91),"")</f>
        <v/>
      </c>
      <c r="AB163" s="30" t="str">
        <f t="shared" si="199"/>
        <v/>
      </c>
      <c r="AC163" s="29" t="str">
        <f t="shared" si="214"/>
        <v/>
      </c>
      <c r="AD163" s="29">
        <f t="shared" si="215"/>
        <v>0</v>
      </c>
      <c r="AE163" s="30" t="str">
        <f t="shared" si="216"/>
        <v/>
      </c>
      <c r="AI163" s="6">
        <f t="shared" si="206"/>
        <v>157</v>
      </c>
      <c r="AJ163" s="9">
        <f t="shared" si="217"/>
        <v>500</v>
      </c>
      <c r="AM163" s="8">
        <f t="shared" si="193"/>
        <v>500</v>
      </c>
      <c r="AN163" s="32" t="str">
        <f t="shared" si="218"/>
        <v>NA</v>
      </c>
      <c r="AO163" s="33" t="str" cm="1">
        <f t="array" ref="AO163">IFERROR(_xlfn.XLOOKUP($B$4&amp;$B$11&amp;AN163,$A$69:$A$91&amp;$B$69:$B$91&amp;$C$69:$C$91,$D$69:$D$91),"")</f>
        <v/>
      </c>
      <c r="AP163" s="32" t="str">
        <f t="shared" si="200"/>
        <v/>
      </c>
      <c r="AQ163" s="37" t="str">
        <f t="shared" si="219"/>
        <v/>
      </c>
      <c r="AR163" s="37">
        <f t="shared" si="220"/>
        <v>0</v>
      </c>
      <c r="AS163" s="32" t="str">
        <f t="shared" si="221"/>
        <v/>
      </c>
      <c r="AT163" s="32"/>
      <c r="AU163" s="8"/>
      <c r="AV163" s="8"/>
      <c r="AW163" s="20">
        <f t="shared" si="190"/>
        <v>157</v>
      </c>
      <c r="AX163" s="22">
        <f t="shared" si="186"/>
        <v>625</v>
      </c>
      <c r="AY163" s="8"/>
      <c r="AZ163" s="8"/>
      <c r="BA163" s="22">
        <f t="shared" si="191"/>
        <v>625</v>
      </c>
      <c r="BB163" s="32" t="str">
        <f t="shared" si="222"/>
        <v>NA</v>
      </c>
      <c r="BC163" s="33" t="str" cm="1">
        <f t="array" ref="BC163">IFERROR(_xlfn.XLOOKUP($B$4&amp;$B$11&amp;BB163,$A$69:$A$91&amp;$B$69:$B$91&amp;$C$69:$C$91,$D$69:$D$91),"")</f>
        <v/>
      </c>
      <c r="BD163" s="37" t="str">
        <f t="shared" si="253"/>
        <v/>
      </c>
      <c r="BE163" s="37">
        <f t="shared" si="223"/>
        <v>0</v>
      </c>
      <c r="BF163" s="37">
        <f t="shared" si="224"/>
        <v>0</v>
      </c>
      <c r="BG163" s="32" t="str">
        <f t="shared" si="225"/>
        <v/>
      </c>
      <c r="BK163" s="20">
        <f t="shared" si="201"/>
        <v>157</v>
      </c>
      <c r="BL163" s="22">
        <f t="shared" si="187"/>
        <v>625</v>
      </c>
      <c r="BO163" s="22">
        <f t="shared" si="194"/>
        <v>625</v>
      </c>
      <c r="BP163" s="32" t="str">
        <f t="shared" si="226"/>
        <v>NA</v>
      </c>
      <c r="BQ163" s="33" t="str" cm="1">
        <f t="array" ref="BQ163">IFERROR(_xlfn.XLOOKUP($B$4&amp;$B$11&amp;BP163,$A$69:$A$91&amp;$B$69:$B$91&amp;$C$69:$C$91,$D$69:$D$91),"")</f>
        <v/>
      </c>
      <c r="BR163" s="37" t="str">
        <f t="shared" si="254"/>
        <v/>
      </c>
      <c r="BS163" s="37">
        <f t="shared" si="227"/>
        <v>0</v>
      </c>
      <c r="BT163" s="37">
        <f t="shared" si="228"/>
        <v>0</v>
      </c>
      <c r="BU163" s="32" t="str">
        <f t="shared" si="229"/>
        <v/>
      </c>
      <c r="BV163" s="32"/>
      <c r="BY163" s="6">
        <f t="shared" si="207"/>
        <v>157</v>
      </c>
      <c r="BZ163" s="9">
        <f t="shared" si="230"/>
        <v>500</v>
      </c>
      <c r="CA163" s="6">
        <f t="shared" si="231"/>
        <v>0</v>
      </c>
      <c r="CC163" s="8">
        <f t="shared" si="195"/>
        <v>500</v>
      </c>
      <c r="CD163" s="42" t="str">
        <f t="shared" si="232"/>
        <v>NA</v>
      </c>
      <c r="CE163" s="43" t="str" cm="1">
        <f t="array" ref="CE163">IFERROR(_xlfn.XLOOKUP($B$4&amp;$B$11&amp;CD163,$A$69:$A$91&amp;$B$69:$B$91&amp;$C$69:$C$91,$D$69:$D$91),"")</f>
        <v/>
      </c>
      <c r="CF163" s="42" t="str">
        <f t="shared" si="202"/>
        <v/>
      </c>
      <c r="CG163" s="44" t="str">
        <f t="shared" si="233"/>
        <v/>
      </c>
      <c r="CH163" s="44">
        <f t="shared" si="234"/>
        <v>0</v>
      </c>
      <c r="CI163" s="42" t="str">
        <f t="shared" si="235"/>
        <v/>
      </c>
      <c r="CJ163" s="42"/>
      <c r="CM163" s="6">
        <f t="shared" si="208"/>
        <v>157</v>
      </c>
      <c r="CN163" s="9">
        <f t="shared" si="236"/>
        <v>500</v>
      </c>
      <c r="CQ163" s="8">
        <f t="shared" si="196"/>
        <v>500</v>
      </c>
      <c r="CR163" s="42" t="str">
        <f t="shared" si="237"/>
        <v>NA</v>
      </c>
      <c r="CS163" s="43" t="str" cm="1">
        <f t="array" ref="CS163">IFERROR(_xlfn.XLOOKUP($B$4&amp;$B$11&amp;CR163,$A$69:$A$91&amp;$B$69:$B$91&amp;$C$69:$C$91,$D$69:$D$91),"")</f>
        <v/>
      </c>
      <c r="CT163" s="42" t="str">
        <f t="shared" si="203"/>
        <v/>
      </c>
      <c r="CU163" s="44" t="str">
        <f t="shared" si="238"/>
        <v/>
      </c>
      <c r="CV163" s="44">
        <f t="shared" si="239"/>
        <v>0</v>
      </c>
      <c r="CW163" s="42" t="str">
        <f t="shared" si="240"/>
        <v/>
      </c>
      <c r="DA163" s="6">
        <f t="shared" si="209"/>
        <v>157</v>
      </c>
      <c r="DB163" s="4">
        <f t="shared" si="188"/>
        <v>625</v>
      </c>
      <c r="DC163" s="6">
        <f t="shared" si="241"/>
        <v>0</v>
      </c>
      <c r="DE163" s="24">
        <f t="shared" si="197"/>
        <v>625</v>
      </c>
      <c r="DF163" s="42" t="str">
        <f t="shared" si="242"/>
        <v>NA</v>
      </c>
      <c r="DG163" s="43" t="str" cm="1">
        <f t="array" ref="DG163">IFERROR(_xlfn.XLOOKUP($B$4&amp;$B$11&amp;DF163,$A$69:$A$91&amp;$B$69:$B$91&amp;$C$69:$C$91,$D$69:$D$91),"")</f>
        <v/>
      </c>
      <c r="DH163" s="44" t="str">
        <f t="shared" si="255"/>
        <v/>
      </c>
      <c r="DI163" s="44">
        <f t="shared" si="243"/>
        <v>0</v>
      </c>
      <c r="DJ163" s="44">
        <f t="shared" si="244"/>
        <v>0</v>
      </c>
      <c r="DK163" s="42" t="str">
        <f t="shared" si="245"/>
        <v/>
      </c>
      <c r="DL163" s="42"/>
      <c r="DO163" s="6">
        <f t="shared" si="210"/>
        <v>157</v>
      </c>
      <c r="DP163" s="3">
        <f t="shared" si="189"/>
        <v>625</v>
      </c>
      <c r="DS163" s="24">
        <f t="shared" si="204"/>
        <v>625</v>
      </c>
      <c r="DT163" s="42" t="str">
        <f t="shared" si="246"/>
        <v>NA</v>
      </c>
      <c r="DU163" s="43" t="str" cm="1">
        <f t="array" ref="DU163">IFERROR(_xlfn.XLOOKUP($B$4&amp;$B$11&amp;DT163,$A$69:$A$91&amp;$B$69:$B$91&amp;$C$69:$C$91,$D$69:$D$91),"")</f>
        <v/>
      </c>
      <c r="DV163" s="44" t="str">
        <f t="shared" si="256"/>
        <v/>
      </c>
      <c r="DW163" s="44">
        <f t="shared" si="247"/>
        <v>0</v>
      </c>
      <c r="DX163" s="44">
        <f t="shared" si="248"/>
        <v>0</v>
      </c>
      <c r="DY163" s="42" t="str">
        <f t="shared" si="249"/>
        <v/>
      </c>
      <c r="DZ163" s="42"/>
      <c r="EC163" s="6">
        <f t="shared" si="211"/>
        <v>157</v>
      </c>
      <c r="ED163" s="47">
        <f t="shared" si="259"/>
        <v>531.91489361702122</v>
      </c>
      <c r="EE163" s="6">
        <f t="shared" si="258"/>
        <v>0</v>
      </c>
      <c r="EG163" s="8">
        <f t="shared" si="198"/>
        <v>531.91489361702122</v>
      </c>
      <c r="EH163" s="45" t="s">
        <v>62</v>
      </c>
      <c r="EI163" s="110">
        <f t="shared" si="260"/>
        <v>0</v>
      </c>
      <c r="EJ163" s="109">
        <f t="shared" si="257"/>
        <v>0</v>
      </c>
      <c r="EK163" s="109">
        <f t="shared" si="250"/>
        <v>0</v>
      </c>
      <c r="EL163" s="44">
        <f t="shared" si="251"/>
        <v>0</v>
      </c>
      <c r="EM163" s="42" t="str">
        <f t="shared" si="252"/>
        <v/>
      </c>
    </row>
    <row r="164" spans="21:143" hidden="1" x14ac:dyDescent="0.25">
      <c r="U164" s="6">
        <f t="shared" si="205"/>
        <v>158</v>
      </c>
      <c r="V164" s="9">
        <f t="shared" si="212"/>
        <v>500</v>
      </c>
      <c r="Y164" s="8">
        <f t="shared" si="192"/>
        <v>500</v>
      </c>
      <c r="Z164" s="30" t="str">
        <f t="shared" si="213"/>
        <v>NA</v>
      </c>
      <c r="AA164" s="28" t="str" cm="1">
        <f t="array" ref="AA164">IFERROR(_xlfn.XLOOKUP($B$4&amp;$B$11&amp;Z164,$A$69:$A$91&amp;$B$69:$B$91&amp;$C$69:$C$91,$D$69:$D$91),"")</f>
        <v/>
      </c>
      <c r="AB164" s="30" t="str">
        <f t="shared" si="199"/>
        <v/>
      </c>
      <c r="AC164" s="29" t="str">
        <f t="shared" si="214"/>
        <v/>
      </c>
      <c r="AD164" s="29">
        <f t="shared" si="215"/>
        <v>0</v>
      </c>
      <c r="AE164" s="30" t="str">
        <f t="shared" si="216"/>
        <v/>
      </c>
      <c r="AI164" s="6">
        <f t="shared" si="206"/>
        <v>158</v>
      </c>
      <c r="AJ164" s="9">
        <f t="shared" si="217"/>
        <v>500</v>
      </c>
      <c r="AM164" s="8">
        <f t="shared" si="193"/>
        <v>500</v>
      </c>
      <c r="AN164" s="32" t="str">
        <f t="shared" si="218"/>
        <v>NA</v>
      </c>
      <c r="AO164" s="33" t="str" cm="1">
        <f t="array" ref="AO164">IFERROR(_xlfn.XLOOKUP($B$4&amp;$B$11&amp;AN164,$A$69:$A$91&amp;$B$69:$B$91&amp;$C$69:$C$91,$D$69:$D$91),"")</f>
        <v/>
      </c>
      <c r="AP164" s="32" t="str">
        <f t="shared" si="200"/>
        <v/>
      </c>
      <c r="AQ164" s="37" t="str">
        <f t="shared" si="219"/>
        <v/>
      </c>
      <c r="AR164" s="37">
        <f t="shared" si="220"/>
        <v>0</v>
      </c>
      <c r="AS164" s="32" t="str">
        <f t="shared" si="221"/>
        <v/>
      </c>
      <c r="AT164" s="32"/>
      <c r="AU164" s="8"/>
      <c r="AV164" s="8"/>
      <c r="AW164" s="20">
        <f t="shared" si="190"/>
        <v>158</v>
      </c>
      <c r="AX164" s="22">
        <f t="shared" si="186"/>
        <v>625</v>
      </c>
      <c r="AY164" s="8"/>
      <c r="AZ164" s="8"/>
      <c r="BA164" s="22">
        <f t="shared" si="191"/>
        <v>625</v>
      </c>
      <c r="BB164" s="32" t="str">
        <f t="shared" si="222"/>
        <v>NA</v>
      </c>
      <c r="BC164" s="33" t="str" cm="1">
        <f t="array" ref="BC164">IFERROR(_xlfn.XLOOKUP($B$4&amp;$B$11&amp;BB164,$A$69:$A$91&amp;$B$69:$B$91&amp;$C$69:$C$91,$D$69:$D$91),"")</f>
        <v/>
      </c>
      <c r="BD164" s="37" t="str">
        <f t="shared" si="253"/>
        <v/>
      </c>
      <c r="BE164" s="37">
        <f t="shared" si="223"/>
        <v>0</v>
      </c>
      <c r="BF164" s="37">
        <f t="shared" si="224"/>
        <v>0</v>
      </c>
      <c r="BG164" s="32" t="str">
        <f t="shared" si="225"/>
        <v/>
      </c>
      <c r="BK164" s="20">
        <f t="shared" si="201"/>
        <v>158</v>
      </c>
      <c r="BL164" s="22">
        <f t="shared" si="187"/>
        <v>625</v>
      </c>
      <c r="BO164" s="22">
        <f t="shared" si="194"/>
        <v>625</v>
      </c>
      <c r="BP164" s="32" t="str">
        <f t="shared" si="226"/>
        <v>NA</v>
      </c>
      <c r="BQ164" s="33" t="str" cm="1">
        <f t="array" ref="BQ164">IFERROR(_xlfn.XLOOKUP($B$4&amp;$B$11&amp;BP164,$A$69:$A$91&amp;$B$69:$B$91&amp;$C$69:$C$91,$D$69:$D$91),"")</f>
        <v/>
      </c>
      <c r="BR164" s="37" t="str">
        <f t="shared" si="254"/>
        <v/>
      </c>
      <c r="BS164" s="37">
        <f t="shared" si="227"/>
        <v>0</v>
      </c>
      <c r="BT164" s="37">
        <f t="shared" si="228"/>
        <v>0</v>
      </c>
      <c r="BU164" s="32" t="str">
        <f t="shared" si="229"/>
        <v/>
      </c>
      <c r="BV164" s="32"/>
      <c r="BY164" s="6">
        <f t="shared" si="207"/>
        <v>158</v>
      </c>
      <c r="BZ164" s="9">
        <f t="shared" si="230"/>
        <v>500</v>
      </c>
      <c r="CA164" s="6">
        <f t="shared" si="231"/>
        <v>0</v>
      </c>
      <c r="CC164" s="8">
        <f t="shared" si="195"/>
        <v>500</v>
      </c>
      <c r="CD164" s="42" t="str">
        <f t="shared" si="232"/>
        <v>NA</v>
      </c>
      <c r="CE164" s="43" t="str" cm="1">
        <f t="array" ref="CE164">IFERROR(_xlfn.XLOOKUP($B$4&amp;$B$11&amp;CD164,$A$69:$A$91&amp;$B$69:$B$91&amp;$C$69:$C$91,$D$69:$D$91),"")</f>
        <v/>
      </c>
      <c r="CF164" s="42" t="str">
        <f t="shared" si="202"/>
        <v/>
      </c>
      <c r="CG164" s="44" t="str">
        <f t="shared" si="233"/>
        <v/>
      </c>
      <c r="CH164" s="44">
        <f t="shared" si="234"/>
        <v>0</v>
      </c>
      <c r="CI164" s="42" t="str">
        <f t="shared" si="235"/>
        <v/>
      </c>
      <c r="CJ164" s="42"/>
      <c r="CM164" s="6">
        <f t="shared" si="208"/>
        <v>158</v>
      </c>
      <c r="CN164" s="9">
        <f t="shared" si="236"/>
        <v>500</v>
      </c>
      <c r="CQ164" s="8">
        <f t="shared" si="196"/>
        <v>500</v>
      </c>
      <c r="CR164" s="42" t="str">
        <f t="shared" si="237"/>
        <v>NA</v>
      </c>
      <c r="CS164" s="43" t="str" cm="1">
        <f t="array" ref="CS164">IFERROR(_xlfn.XLOOKUP($B$4&amp;$B$11&amp;CR164,$A$69:$A$91&amp;$B$69:$B$91&amp;$C$69:$C$91,$D$69:$D$91),"")</f>
        <v/>
      </c>
      <c r="CT164" s="42" t="str">
        <f t="shared" si="203"/>
        <v/>
      </c>
      <c r="CU164" s="44" t="str">
        <f t="shared" si="238"/>
        <v/>
      </c>
      <c r="CV164" s="44">
        <f t="shared" si="239"/>
        <v>0</v>
      </c>
      <c r="CW164" s="42" t="str">
        <f t="shared" si="240"/>
        <v/>
      </c>
      <c r="DA164" s="6">
        <f t="shared" si="209"/>
        <v>158</v>
      </c>
      <c r="DB164" s="4">
        <f t="shared" si="188"/>
        <v>625</v>
      </c>
      <c r="DC164" s="6">
        <f t="shared" si="241"/>
        <v>0</v>
      </c>
      <c r="DE164" s="24">
        <f t="shared" si="197"/>
        <v>625</v>
      </c>
      <c r="DF164" s="42" t="str">
        <f t="shared" si="242"/>
        <v>NA</v>
      </c>
      <c r="DG164" s="43" t="str" cm="1">
        <f t="array" ref="DG164">IFERROR(_xlfn.XLOOKUP($B$4&amp;$B$11&amp;DF164,$A$69:$A$91&amp;$B$69:$B$91&amp;$C$69:$C$91,$D$69:$D$91),"")</f>
        <v/>
      </c>
      <c r="DH164" s="44" t="str">
        <f t="shared" si="255"/>
        <v/>
      </c>
      <c r="DI164" s="44">
        <f t="shared" si="243"/>
        <v>0</v>
      </c>
      <c r="DJ164" s="44">
        <f t="shared" si="244"/>
        <v>0</v>
      </c>
      <c r="DK164" s="42" t="str">
        <f t="shared" si="245"/>
        <v/>
      </c>
      <c r="DL164" s="42"/>
      <c r="DO164" s="6">
        <f t="shared" si="210"/>
        <v>158</v>
      </c>
      <c r="DP164" s="3">
        <f t="shared" si="189"/>
        <v>625</v>
      </c>
      <c r="DS164" s="24">
        <f t="shared" si="204"/>
        <v>625</v>
      </c>
      <c r="DT164" s="42" t="str">
        <f t="shared" si="246"/>
        <v>NA</v>
      </c>
      <c r="DU164" s="43" t="str" cm="1">
        <f t="array" ref="DU164">IFERROR(_xlfn.XLOOKUP($B$4&amp;$B$11&amp;DT164,$A$69:$A$91&amp;$B$69:$B$91&amp;$C$69:$C$91,$D$69:$D$91),"")</f>
        <v/>
      </c>
      <c r="DV164" s="44" t="str">
        <f t="shared" si="256"/>
        <v/>
      </c>
      <c r="DW164" s="44">
        <f t="shared" si="247"/>
        <v>0</v>
      </c>
      <c r="DX164" s="44">
        <f t="shared" si="248"/>
        <v>0</v>
      </c>
      <c r="DY164" s="42" t="str">
        <f t="shared" si="249"/>
        <v/>
      </c>
      <c r="DZ164" s="42"/>
      <c r="EC164" s="6">
        <f t="shared" si="211"/>
        <v>158</v>
      </c>
      <c r="ED164" s="47">
        <f t="shared" si="259"/>
        <v>531.91489361702122</v>
      </c>
      <c r="EE164" s="6">
        <f t="shared" si="258"/>
        <v>0</v>
      </c>
      <c r="EG164" s="8">
        <f t="shared" si="198"/>
        <v>531.91489361702122</v>
      </c>
      <c r="EH164" s="45" t="s">
        <v>62</v>
      </c>
      <c r="EI164" s="110">
        <f t="shared" si="260"/>
        <v>0</v>
      </c>
      <c r="EJ164" s="109">
        <f t="shared" si="257"/>
        <v>0</v>
      </c>
      <c r="EK164" s="109">
        <f t="shared" si="250"/>
        <v>0</v>
      </c>
      <c r="EL164" s="44">
        <f t="shared" si="251"/>
        <v>0</v>
      </c>
      <c r="EM164" s="42" t="str">
        <f t="shared" si="252"/>
        <v/>
      </c>
    </row>
    <row r="165" spans="21:143" hidden="1" x14ac:dyDescent="0.25">
      <c r="U165" s="6">
        <f t="shared" si="205"/>
        <v>159</v>
      </c>
      <c r="V165" s="9">
        <f t="shared" si="212"/>
        <v>500</v>
      </c>
      <c r="Y165" s="8">
        <f t="shared" si="192"/>
        <v>500</v>
      </c>
      <c r="Z165" s="30" t="str">
        <f t="shared" si="213"/>
        <v>NA</v>
      </c>
      <c r="AA165" s="28" t="str" cm="1">
        <f t="array" ref="AA165">IFERROR(_xlfn.XLOOKUP($B$4&amp;$B$11&amp;Z165,$A$69:$A$91&amp;$B$69:$B$91&amp;$C$69:$C$91,$D$69:$D$91),"")</f>
        <v/>
      </c>
      <c r="AB165" s="30" t="str">
        <f t="shared" si="199"/>
        <v/>
      </c>
      <c r="AC165" s="29" t="str">
        <f t="shared" si="214"/>
        <v/>
      </c>
      <c r="AD165" s="29">
        <f t="shared" si="215"/>
        <v>0</v>
      </c>
      <c r="AE165" s="30" t="str">
        <f t="shared" si="216"/>
        <v/>
      </c>
      <c r="AI165" s="6">
        <f t="shared" si="206"/>
        <v>159</v>
      </c>
      <c r="AJ165" s="9">
        <f t="shared" si="217"/>
        <v>500</v>
      </c>
      <c r="AM165" s="8">
        <f t="shared" si="193"/>
        <v>500</v>
      </c>
      <c r="AN165" s="32" t="str">
        <f t="shared" si="218"/>
        <v>NA</v>
      </c>
      <c r="AO165" s="33" t="str" cm="1">
        <f t="array" ref="AO165">IFERROR(_xlfn.XLOOKUP($B$4&amp;$B$11&amp;AN165,$A$69:$A$91&amp;$B$69:$B$91&amp;$C$69:$C$91,$D$69:$D$91),"")</f>
        <v/>
      </c>
      <c r="AP165" s="32" t="str">
        <f t="shared" si="200"/>
        <v/>
      </c>
      <c r="AQ165" s="37" t="str">
        <f t="shared" si="219"/>
        <v/>
      </c>
      <c r="AR165" s="37">
        <f t="shared" si="220"/>
        <v>0</v>
      </c>
      <c r="AS165" s="32" t="str">
        <f t="shared" si="221"/>
        <v/>
      </c>
      <c r="AT165" s="32"/>
      <c r="AU165" s="8"/>
      <c r="AV165" s="8"/>
      <c r="AW165" s="20">
        <f t="shared" si="190"/>
        <v>159</v>
      </c>
      <c r="AX165" s="22">
        <f t="shared" si="186"/>
        <v>625</v>
      </c>
      <c r="AY165" s="8"/>
      <c r="AZ165" s="8"/>
      <c r="BA165" s="22">
        <f t="shared" si="191"/>
        <v>625</v>
      </c>
      <c r="BB165" s="32" t="str">
        <f t="shared" si="222"/>
        <v>NA</v>
      </c>
      <c r="BC165" s="33" t="str" cm="1">
        <f t="array" ref="BC165">IFERROR(_xlfn.XLOOKUP($B$4&amp;$B$11&amp;BB165,$A$69:$A$91&amp;$B$69:$B$91&amp;$C$69:$C$91,$D$69:$D$91),"")</f>
        <v/>
      </c>
      <c r="BD165" s="37" t="str">
        <f t="shared" si="253"/>
        <v/>
      </c>
      <c r="BE165" s="37">
        <f t="shared" si="223"/>
        <v>0</v>
      </c>
      <c r="BF165" s="37">
        <f t="shared" si="224"/>
        <v>0</v>
      </c>
      <c r="BG165" s="32" t="str">
        <f t="shared" si="225"/>
        <v/>
      </c>
      <c r="BK165" s="20">
        <f t="shared" si="201"/>
        <v>159</v>
      </c>
      <c r="BL165" s="22">
        <f t="shared" si="187"/>
        <v>625</v>
      </c>
      <c r="BO165" s="22">
        <f t="shared" si="194"/>
        <v>625</v>
      </c>
      <c r="BP165" s="32" t="str">
        <f t="shared" si="226"/>
        <v>NA</v>
      </c>
      <c r="BQ165" s="33" t="str" cm="1">
        <f t="array" ref="BQ165">IFERROR(_xlfn.XLOOKUP($B$4&amp;$B$11&amp;BP165,$A$69:$A$91&amp;$B$69:$B$91&amp;$C$69:$C$91,$D$69:$D$91),"")</f>
        <v/>
      </c>
      <c r="BR165" s="37" t="str">
        <f t="shared" si="254"/>
        <v/>
      </c>
      <c r="BS165" s="37">
        <f t="shared" si="227"/>
        <v>0</v>
      </c>
      <c r="BT165" s="37">
        <f t="shared" si="228"/>
        <v>0</v>
      </c>
      <c r="BU165" s="32" t="str">
        <f t="shared" si="229"/>
        <v/>
      </c>
      <c r="BV165" s="32"/>
      <c r="BY165" s="6">
        <f t="shared" si="207"/>
        <v>159</v>
      </c>
      <c r="BZ165" s="9">
        <f t="shared" si="230"/>
        <v>500</v>
      </c>
      <c r="CA165" s="6">
        <f t="shared" si="231"/>
        <v>0</v>
      </c>
      <c r="CC165" s="8">
        <f t="shared" si="195"/>
        <v>500</v>
      </c>
      <c r="CD165" s="42" t="str">
        <f t="shared" si="232"/>
        <v>NA</v>
      </c>
      <c r="CE165" s="43" t="str" cm="1">
        <f t="array" ref="CE165">IFERROR(_xlfn.XLOOKUP($B$4&amp;$B$11&amp;CD165,$A$69:$A$91&amp;$B$69:$B$91&amp;$C$69:$C$91,$D$69:$D$91),"")</f>
        <v/>
      </c>
      <c r="CF165" s="42" t="str">
        <f t="shared" si="202"/>
        <v/>
      </c>
      <c r="CG165" s="44" t="str">
        <f t="shared" si="233"/>
        <v/>
      </c>
      <c r="CH165" s="44">
        <f t="shared" si="234"/>
        <v>0</v>
      </c>
      <c r="CI165" s="42" t="str">
        <f t="shared" si="235"/>
        <v/>
      </c>
      <c r="CJ165" s="42"/>
      <c r="CM165" s="6">
        <f t="shared" si="208"/>
        <v>159</v>
      </c>
      <c r="CN165" s="9">
        <f t="shared" si="236"/>
        <v>500</v>
      </c>
      <c r="CQ165" s="8">
        <f t="shared" si="196"/>
        <v>500</v>
      </c>
      <c r="CR165" s="42" t="str">
        <f t="shared" si="237"/>
        <v>NA</v>
      </c>
      <c r="CS165" s="43" t="str" cm="1">
        <f t="array" ref="CS165">IFERROR(_xlfn.XLOOKUP($B$4&amp;$B$11&amp;CR165,$A$69:$A$91&amp;$B$69:$B$91&amp;$C$69:$C$91,$D$69:$D$91),"")</f>
        <v/>
      </c>
      <c r="CT165" s="42" t="str">
        <f t="shared" si="203"/>
        <v/>
      </c>
      <c r="CU165" s="44" t="str">
        <f t="shared" si="238"/>
        <v/>
      </c>
      <c r="CV165" s="44">
        <f t="shared" si="239"/>
        <v>0</v>
      </c>
      <c r="CW165" s="42" t="str">
        <f t="shared" si="240"/>
        <v/>
      </c>
      <c r="DA165" s="6">
        <f t="shared" si="209"/>
        <v>159</v>
      </c>
      <c r="DB165" s="4">
        <f t="shared" si="188"/>
        <v>625</v>
      </c>
      <c r="DC165" s="6">
        <f t="shared" si="241"/>
        <v>0</v>
      </c>
      <c r="DE165" s="24">
        <f t="shared" si="197"/>
        <v>625</v>
      </c>
      <c r="DF165" s="42" t="str">
        <f t="shared" si="242"/>
        <v>NA</v>
      </c>
      <c r="DG165" s="43" t="str" cm="1">
        <f t="array" ref="DG165">IFERROR(_xlfn.XLOOKUP($B$4&amp;$B$11&amp;DF165,$A$69:$A$91&amp;$B$69:$B$91&amp;$C$69:$C$91,$D$69:$D$91),"")</f>
        <v/>
      </c>
      <c r="DH165" s="44" t="str">
        <f t="shared" si="255"/>
        <v/>
      </c>
      <c r="DI165" s="44">
        <f t="shared" si="243"/>
        <v>0</v>
      </c>
      <c r="DJ165" s="44">
        <f t="shared" si="244"/>
        <v>0</v>
      </c>
      <c r="DK165" s="42" t="str">
        <f t="shared" si="245"/>
        <v/>
      </c>
      <c r="DL165" s="42"/>
      <c r="DO165" s="6">
        <f t="shared" si="210"/>
        <v>159</v>
      </c>
      <c r="DP165" s="3">
        <f t="shared" si="189"/>
        <v>625</v>
      </c>
      <c r="DS165" s="24">
        <f t="shared" si="204"/>
        <v>625</v>
      </c>
      <c r="DT165" s="42" t="str">
        <f t="shared" si="246"/>
        <v>NA</v>
      </c>
      <c r="DU165" s="43" t="str" cm="1">
        <f t="array" ref="DU165">IFERROR(_xlfn.XLOOKUP($B$4&amp;$B$11&amp;DT165,$A$69:$A$91&amp;$B$69:$B$91&amp;$C$69:$C$91,$D$69:$D$91),"")</f>
        <v/>
      </c>
      <c r="DV165" s="44" t="str">
        <f t="shared" si="256"/>
        <v/>
      </c>
      <c r="DW165" s="44">
        <f t="shared" si="247"/>
        <v>0</v>
      </c>
      <c r="DX165" s="44">
        <f t="shared" si="248"/>
        <v>0</v>
      </c>
      <c r="DY165" s="42" t="str">
        <f t="shared" si="249"/>
        <v/>
      </c>
      <c r="DZ165" s="42"/>
      <c r="EC165" s="6">
        <f t="shared" si="211"/>
        <v>159</v>
      </c>
      <c r="ED165" s="47">
        <f t="shared" si="259"/>
        <v>531.91489361702122</v>
      </c>
      <c r="EE165" s="6">
        <f t="shared" si="258"/>
        <v>0</v>
      </c>
      <c r="EG165" s="8">
        <f t="shared" si="198"/>
        <v>531.91489361702122</v>
      </c>
      <c r="EH165" s="45" t="s">
        <v>62</v>
      </c>
      <c r="EI165" s="110">
        <f t="shared" si="260"/>
        <v>0</v>
      </c>
      <c r="EJ165" s="109">
        <f t="shared" si="257"/>
        <v>0</v>
      </c>
      <c r="EK165" s="109">
        <f t="shared" si="250"/>
        <v>0</v>
      </c>
      <c r="EL165" s="44">
        <f t="shared" si="251"/>
        <v>0</v>
      </c>
      <c r="EM165" s="42" t="str">
        <f t="shared" si="252"/>
        <v/>
      </c>
    </row>
    <row r="166" spans="21:143" hidden="1" x14ac:dyDescent="0.25">
      <c r="U166" s="6">
        <f t="shared" si="205"/>
        <v>160</v>
      </c>
      <c r="V166" s="9">
        <f t="shared" si="212"/>
        <v>500</v>
      </c>
      <c r="Y166" s="8">
        <f t="shared" si="192"/>
        <v>500</v>
      </c>
      <c r="Z166" s="30" t="str">
        <f t="shared" si="213"/>
        <v>NA</v>
      </c>
      <c r="AA166" s="28" t="str" cm="1">
        <f t="array" ref="AA166">IFERROR(_xlfn.XLOOKUP($B$4&amp;$B$11&amp;Z166,$A$69:$A$91&amp;$B$69:$B$91&amp;$C$69:$C$91,$D$69:$D$91),"")</f>
        <v/>
      </c>
      <c r="AB166" s="30" t="str">
        <f t="shared" si="199"/>
        <v/>
      </c>
      <c r="AC166" s="29" t="str">
        <f t="shared" si="214"/>
        <v/>
      </c>
      <c r="AD166" s="29">
        <f t="shared" si="215"/>
        <v>0</v>
      </c>
      <c r="AE166" s="30" t="str">
        <f t="shared" si="216"/>
        <v/>
      </c>
      <c r="AI166" s="6">
        <f t="shared" si="206"/>
        <v>160</v>
      </c>
      <c r="AJ166" s="9">
        <f t="shared" si="217"/>
        <v>500</v>
      </c>
      <c r="AM166" s="8">
        <f t="shared" si="193"/>
        <v>500</v>
      </c>
      <c r="AN166" s="32" t="str">
        <f t="shared" si="218"/>
        <v>NA</v>
      </c>
      <c r="AO166" s="33" t="str" cm="1">
        <f t="array" ref="AO166">IFERROR(_xlfn.XLOOKUP($B$4&amp;$B$11&amp;AN166,$A$69:$A$91&amp;$B$69:$B$91&amp;$C$69:$C$91,$D$69:$D$91),"")</f>
        <v/>
      </c>
      <c r="AP166" s="32" t="str">
        <f t="shared" si="200"/>
        <v/>
      </c>
      <c r="AQ166" s="37" t="str">
        <f t="shared" si="219"/>
        <v/>
      </c>
      <c r="AR166" s="37">
        <f t="shared" si="220"/>
        <v>0</v>
      </c>
      <c r="AS166" s="32" t="str">
        <f t="shared" si="221"/>
        <v/>
      </c>
      <c r="AT166" s="32"/>
      <c r="AU166" s="8"/>
      <c r="AV166" s="8"/>
      <c r="AW166" s="20">
        <f t="shared" si="190"/>
        <v>160</v>
      </c>
      <c r="AX166" s="22">
        <f t="shared" si="186"/>
        <v>625</v>
      </c>
      <c r="AY166" s="8"/>
      <c r="AZ166" s="8"/>
      <c r="BA166" s="22">
        <f t="shared" si="191"/>
        <v>625</v>
      </c>
      <c r="BB166" s="32" t="str">
        <f t="shared" si="222"/>
        <v>NA</v>
      </c>
      <c r="BC166" s="33" t="str" cm="1">
        <f t="array" ref="BC166">IFERROR(_xlfn.XLOOKUP($B$4&amp;$B$11&amp;BB166,$A$69:$A$91&amp;$B$69:$B$91&amp;$C$69:$C$91,$D$69:$D$91),"")</f>
        <v/>
      </c>
      <c r="BD166" s="37" t="str">
        <f t="shared" si="253"/>
        <v/>
      </c>
      <c r="BE166" s="37">
        <f t="shared" si="223"/>
        <v>0</v>
      </c>
      <c r="BF166" s="37">
        <f t="shared" si="224"/>
        <v>0</v>
      </c>
      <c r="BG166" s="32" t="str">
        <f t="shared" si="225"/>
        <v/>
      </c>
      <c r="BK166" s="20">
        <f t="shared" si="201"/>
        <v>160</v>
      </c>
      <c r="BL166" s="22">
        <f t="shared" si="187"/>
        <v>625</v>
      </c>
      <c r="BO166" s="22">
        <f t="shared" si="194"/>
        <v>625</v>
      </c>
      <c r="BP166" s="32" t="str">
        <f t="shared" si="226"/>
        <v>NA</v>
      </c>
      <c r="BQ166" s="33" t="str" cm="1">
        <f t="array" ref="BQ166">IFERROR(_xlfn.XLOOKUP($B$4&amp;$B$11&amp;BP166,$A$69:$A$91&amp;$B$69:$B$91&amp;$C$69:$C$91,$D$69:$D$91),"")</f>
        <v/>
      </c>
      <c r="BR166" s="37" t="str">
        <f t="shared" si="254"/>
        <v/>
      </c>
      <c r="BS166" s="37">
        <f t="shared" si="227"/>
        <v>0</v>
      </c>
      <c r="BT166" s="37">
        <f t="shared" si="228"/>
        <v>0</v>
      </c>
      <c r="BU166" s="32" t="str">
        <f t="shared" si="229"/>
        <v/>
      </c>
      <c r="BV166" s="32"/>
      <c r="BY166" s="6">
        <f t="shared" si="207"/>
        <v>160</v>
      </c>
      <c r="BZ166" s="9">
        <f t="shared" si="230"/>
        <v>500</v>
      </c>
      <c r="CA166" s="6">
        <f t="shared" si="231"/>
        <v>0</v>
      </c>
      <c r="CC166" s="8">
        <f t="shared" si="195"/>
        <v>500</v>
      </c>
      <c r="CD166" s="42" t="str">
        <f t="shared" si="232"/>
        <v>NA</v>
      </c>
      <c r="CE166" s="43" t="str" cm="1">
        <f t="array" ref="CE166">IFERROR(_xlfn.XLOOKUP($B$4&amp;$B$11&amp;CD166,$A$69:$A$91&amp;$B$69:$B$91&amp;$C$69:$C$91,$D$69:$D$91),"")</f>
        <v/>
      </c>
      <c r="CF166" s="42" t="str">
        <f t="shared" si="202"/>
        <v/>
      </c>
      <c r="CG166" s="44" t="str">
        <f t="shared" si="233"/>
        <v/>
      </c>
      <c r="CH166" s="44">
        <f t="shared" si="234"/>
        <v>0</v>
      </c>
      <c r="CI166" s="42" t="str">
        <f t="shared" si="235"/>
        <v/>
      </c>
      <c r="CJ166" s="42"/>
      <c r="CM166" s="6">
        <f t="shared" si="208"/>
        <v>160</v>
      </c>
      <c r="CN166" s="9">
        <f t="shared" si="236"/>
        <v>500</v>
      </c>
      <c r="CQ166" s="8">
        <f t="shared" si="196"/>
        <v>500</v>
      </c>
      <c r="CR166" s="42" t="str">
        <f t="shared" si="237"/>
        <v>NA</v>
      </c>
      <c r="CS166" s="43" t="str" cm="1">
        <f t="array" ref="CS166">IFERROR(_xlfn.XLOOKUP($B$4&amp;$B$11&amp;CR166,$A$69:$A$91&amp;$B$69:$B$91&amp;$C$69:$C$91,$D$69:$D$91),"")</f>
        <v/>
      </c>
      <c r="CT166" s="42" t="str">
        <f t="shared" si="203"/>
        <v/>
      </c>
      <c r="CU166" s="44" t="str">
        <f t="shared" si="238"/>
        <v/>
      </c>
      <c r="CV166" s="44">
        <f t="shared" si="239"/>
        <v>0</v>
      </c>
      <c r="CW166" s="42" t="str">
        <f t="shared" si="240"/>
        <v/>
      </c>
      <c r="DA166" s="6">
        <f t="shared" si="209"/>
        <v>160</v>
      </c>
      <c r="DB166" s="4">
        <f t="shared" si="188"/>
        <v>625</v>
      </c>
      <c r="DC166" s="6">
        <f t="shared" si="241"/>
        <v>0</v>
      </c>
      <c r="DE166" s="24">
        <f t="shared" si="197"/>
        <v>625</v>
      </c>
      <c r="DF166" s="42" t="str">
        <f t="shared" si="242"/>
        <v>NA</v>
      </c>
      <c r="DG166" s="43" t="str" cm="1">
        <f t="array" ref="DG166">IFERROR(_xlfn.XLOOKUP($B$4&amp;$B$11&amp;DF166,$A$69:$A$91&amp;$B$69:$B$91&amp;$C$69:$C$91,$D$69:$D$91),"")</f>
        <v/>
      </c>
      <c r="DH166" s="44" t="str">
        <f t="shared" si="255"/>
        <v/>
      </c>
      <c r="DI166" s="44">
        <f t="shared" si="243"/>
        <v>0</v>
      </c>
      <c r="DJ166" s="44">
        <f t="shared" si="244"/>
        <v>0</v>
      </c>
      <c r="DK166" s="42" t="str">
        <f t="shared" si="245"/>
        <v/>
      </c>
      <c r="DL166" s="42"/>
      <c r="DO166" s="6">
        <f t="shared" si="210"/>
        <v>160</v>
      </c>
      <c r="DP166" s="3">
        <f t="shared" si="189"/>
        <v>625</v>
      </c>
      <c r="DS166" s="24">
        <f t="shared" si="204"/>
        <v>625</v>
      </c>
      <c r="DT166" s="42" t="str">
        <f t="shared" si="246"/>
        <v>NA</v>
      </c>
      <c r="DU166" s="43" t="str" cm="1">
        <f t="array" ref="DU166">IFERROR(_xlfn.XLOOKUP($B$4&amp;$B$11&amp;DT166,$A$69:$A$91&amp;$B$69:$B$91&amp;$C$69:$C$91,$D$69:$D$91),"")</f>
        <v/>
      </c>
      <c r="DV166" s="44" t="str">
        <f t="shared" si="256"/>
        <v/>
      </c>
      <c r="DW166" s="44">
        <f t="shared" si="247"/>
        <v>0</v>
      </c>
      <c r="DX166" s="44">
        <f t="shared" si="248"/>
        <v>0</v>
      </c>
      <c r="DY166" s="42" t="str">
        <f t="shared" si="249"/>
        <v/>
      </c>
      <c r="DZ166" s="42"/>
      <c r="EC166" s="6">
        <f t="shared" si="211"/>
        <v>160</v>
      </c>
      <c r="ED166" s="47">
        <f t="shared" si="259"/>
        <v>531.91489361702122</v>
      </c>
      <c r="EE166" s="6">
        <f t="shared" si="258"/>
        <v>0</v>
      </c>
      <c r="EG166" s="8">
        <f t="shared" si="198"/>
        <v>531.91489361702122</v>
      </c>
      <c r="EH166" s="45" t="s">
        <v>62</v>
      </c>
      <c r="EI166" s="110">
        <f t="shared" si="260"/>
        <v>0</v>
      </c>
      <c r="EJ166" s="109">
        <f t="shared" si="257"/>
        <v>0</v>
      </c>
      <c r="EK166" s="109">
        <f t="shared" si="250"/>
        <v>0</v>
      </c>
      <c r="EL166" s="44">
        <f t="shared" si="251"/>
        <v>0</v>
      </c>
      <c r="EM166" s="42" t="str">
        <f t="shared" si="252"/>
        <v/>
      </c>
    </row>
    <row r="167" spans="21:143" hidden="1" x14ac:dyDescent="0.25">
      <c r="U167" s="6">
        <f t="shared" si="205"/>
        <v>161</v>
      </c>
      <c r="V167" s="9">
        <f t="shared" si="212"/>
        <v>500</v>
      </c>
      <c r="Y167" s="8">
        <f t="shared" si="192"/>
        <v>500</v>
      </c>
      <c r="Z167" s="30" t="str">
        <f t="shared" si="213"/>
        <v>NA</v>
      </c>
      <c r="AA167" s="28" t="str" cm="1">
        <f t="array" ref="AA167">IFERROR(_xlfn.XLOOKUP($B$4&amp;$B$11&amp;Z167,$A$69:$A$91&amp;$B$69:$B$91&amp;$C$69:$C$91,$D$69:$D$91),"")</f>
        <v/>
      </c>
      <c r="AB167" s="30" t="str">
        <f t="shared" si="199"/>
        <v/>
      </c>
      <c r="AC167" s="29" t="str">
        <f t="shared" si="214"/>
        <v/>
      </c>
      <c r="AD167" s="29">
        <f t="shared" si="215"/>
        <v>0</v>
      </c>
      <c r="AE167" s="30" t="str">
        <f t="shared" si="216"/>
        <v/>
      </c>
      <c r="AI167" s="6">
        <f t="shared" si="206"/>
        <v>161</v>
      </c>
      <c r="AJ167" s="9">
        <f t="shared" si="217"/>
        <v>500</v>
      </c>
      <c r="AM167" s="8">
        <f t="shared" si="193"/>
        <v>500</v>
      </c>
      <c r="AN167" s="32" t="str">
        <f t="shared" si="218"/>
        <v>NA</v>
      </c>
      <c r="AO167" s="33" t="str" cm="1">
        <f t="array" ref="AO167">IFERROR(_xlfn.XLOOKUP($B$4&amp;$B$11&amp;AN167,$A$69:$A$91&amp;$B$69:$B$91&amp;$C$69:$C$91,$D$69:$D$91),"")</f>
        <v/>
      </c>
      <c r="AP167" s="32" t="str">
        <f t="shared" si="200"/>
        <v/>
      </c>
      <c r="AQ167" s="37" t="str">
        <f t="shared" si="219"/>
        <v/>
      </c>
      <c r="AR167" s="37">
        <f t="shared" si="220"/>
        <v>0</v>
      </c>
      <c r="AS167" s="32" t="str">
        <f t="shared" si="221"/>
        <v/>
      </c>
      <c r="AT167" s="32"/>
      <c r="AU167" s="8"/>
      <c r="AV167" s="8"/>
      <c r="AW167" s="20">
        <f t="shared" si="190"/>
        <v>161</v>
      </c>
      <c r="AX167" s="22">
        <f t="shared" si="186"/>
        <v>625</v>
      </c>
      <c r="AY167" s="8"/>
      <c r="AZ167" s="8"/>
      <c r="BA167" s="22">
        <f t="shared" si="191"/>
        <v>625</v>
      </c>
      <c r="BB167" s="32" t="str">
        <f t="shared" si="222"/>
        <v>NA</v>
      </c>
      <c r="BC167" s="33" t="str" cm="1">
        <f t="array" ref="BC167">IFERROR(_xlfn.XLOOKUP($B$4&amp;$B$11&amp;BB167,$A$69:$A$91&amp;$B$69:$B$91&amp;$C$69:$C$91,$D$69:$D$91),"")</f>
        <v/>
      </c>
      <c r="BD167" s="37" t="str">
        <f t="shared" si="253"/>
        <v/>
      </c>
      <c r="BE167" s="37">
        <f t="shared" si="223"/>
        <v>0</v>
      </c>
      <c r="BF167" s="37">
        <f t="shared" si="224"/>
        <v>0</v>
      </c>
      <c r="BG167" s="32" t="str">
        <f t="shared" si="225"/>
        <v/>
      </c>
      <c r="BK167" s="20">
        <f t="shared" si="201"/>
        <v>161</v>
      </c>
      <c r="BL167" s="22">
        <f t="shared" si="187"/>
        <v>625</v>
      </c>
      <c r="BO167" s="22">
        <f t="shared" si="194"/>
        <v>625</v>
      </c>
      <c r="BP167" s="32" t="str">
        <f t="shared" si="226"/>
        <v>NA</v>
      </c>
      <c r="BQ167" s="33" t="str" cm="1">
        <f t="array" ref="BQ167">IFERROR(_xlfn.XLOOKUP($B$4&amp;$B$11&amp;BP167,$A$69:$A$91&amp;$B$69:$B$91&amp;$C$69:$C$91,$D$69:$D$91),"")</f>
        <v/>
      </c>
      <c r="BR167" s="37" t="str">
        <f t="shared" si="254"/>
        <v/>
      </c>
      <c r="BS167" s="37">
        <f t="shared" si="227"/>
        <v>0</v>
      </c>
      <c r="BT167" s="37">
        <f t="shared" si="228"/>
        <v>0</v>
      </c>
      <c r="BU167" s="32" t="str">
        <f t="shared" si="229"/>
        <v/>
      </c>
      <c r="BV167" s="32"/>
      <c r="BY167" s="6">
        <f t="shared" si="207"/>
        <v>161</v>
      </c>
      <c r="BZ167" s="9">
        <f t="shared" si="230"/>
        <v>500</v>
      </c>
      <c r="CA167" s="6">
        <f t="shared" si="231"/>
        <v>0</v>
      </c>
      <c r="CC167" s="8">
        <f t="shared" si="195"/>
        <v>500</v>
      </c>
      <c r="CD167" s="42" t="str">
        <f t="shared" si="232"/>
        <v>NA</v>
      </c>
      <c r="CE167" s="43" t="str" cm="1">
        <f t="array" ref="CE167">IFERROR(_xlfn.XLOOKUP($B$4&amp;$B$11&amp;CD167,$A$69:$A$91&amp;$B$69:$B$91&amp;$C$69:$C$91,$D$69:$D$91),"")</f>
        <v/>
      </c>
      <c r="CF167" s="42" t="str">
        <f t="shared" si="202"/>
        <v/>
      </c>
      <c r="CG167" s="44" t="str">
        <f t="shared" si="233"/>
        <v/>
      </c>
      <c r="CH167" s="44">
        <f t="shared" si="234"/>
        <v>0</v>
      </c>
      <c r="CI167" s="42" t="str">
        <f t="shared" si="235"/>
        <v/>
      </c>
      <c r="CJ167" s="42"/>
      <c r="CM167" s="6">
        <f t="shared" si="208"/>
        <v>161</v>
      </c>
      <c r="CN167" s="9">
        <f t="shared" si="236"/>
        <v>500</v>
      </c>
      <c r="CQ167" s="8">
        <f t="shared" si="196"/>
        <v>500</v>
      </c>
      <c r="CR167" s="42" t="str">
        <f t="shared" si="237"/>
        <v>NA</v>
      </c>
      <c r="CS167" s="43" t="str" cm="1">
        <f t="array" ref="CS167">IFERROR(_xlfn.XLOOKUP($B$4&amp;$B$11&amp;CR167,$A$69:$A$91&amp;$B$69:$B$91&amp;$C$69:$C$91,$D$69:$D$91),"")</f>
        <v/>
      </c>
      <c r="CT167" s="42" t="str">
        <f t="shared" si="203"/>
        <v/>
      </c>
      <c r="CU167" s="44" t="str">
        <f t="shared" si="238"/>
        <v/>
      </c>
      <c r="CV167" s="44">
        <f t="shared" si="239"/>
        <v>0</v>
      </c>
      <c r="CW167" s="42" t="str">
        <f t="shared" si="240"/>
        <v/>
      </c>
      <c r="DA167" s="6">
        <f t="shared" si="209"/>
        <v>161</v>
      </c>
      <c r="DB167" s="4">
        <f t="shared" si="188"/>
        <v>625</v>
      </c>
      <c r="DC167" s="6">
        <f t="shared" si="241"/>
        <v>0</v>
      </c>
      <c r="DE167" s="24">
        <f t="shared" si="197"/>
        <v>625</v>
      </c>
      <c r="DF167" s="42" t="str">
        <f t="shared" si="242"/>
        <v>NA</v>
      </c>
      <c r="DG167" s="43" t="str" cm="1">
        <f t="array" ref="DG167">IFERROR(_xlfn.XLOOKUP($B$4&amp;$B$11&amp;DF167,$A$69:$A$91&amp;$B$69:$B$91&amp;$C$69:$C$91,$D$69:$D$91),"")</f>
        <v/>
      </c>
      <c r="DH167" s="44" t="str">
        <f t="shared" si="255"/>
        <v/>
      </c>
      <c r="DI167" s="44">
        <f t="shared" si="243"/>
        <v>0</v>
      </c>
      <c r="DJ167" s="44">
        <f t="shared" si="244"/>
        <v>0</v>
      </c>
      <c r="DK167" s="42" t="str">
        <f t="shared" si="245"/>
        <v/>
      </c>
      <c r="DL167" s="42"/>
      <c r="DO167" s="6">
        <f t="shared" si="210"/>
        <v>161</v>
      </c>
      <c r="DP167" s="3">
        <f t="shared" si="189"/>
        <v>625</v>
      </c>
      <c r="DS167" s="24">
        <f t="shared" si="204"/>
        <v>625</v>
      </c>
      <c r="DT167" s="42" t="str">
        <f t="shared" si="246"/>
        <v>NA</v>
      </c>
      <c r="DU167" s="43" t="str" cm="1">
        <f t="array" ref="DU167">IFERROR(_xlfn.XLOOKUP($B$4&amp;$B$11&amp;DT167,$A$69:$A$91&amp;$B$69:$B$91&amp;$C$69:$C$91,$D$69:$D$91),"")</f>
        <v/>
      </c>
      <c r="DV167" s="44" t="str">
        <f t="shared" si="256"/>
        <v/>
      </c>
      <c r="DW167" s="44">
        <f t="shared" si="247"/>
        <v>0</v>
      </c>
      <c r="DX167" s="44">
        <f t="shared" si="248"/>
        <v>0</v>
      </c>
      <c r="DY167" s="42" t="str">
        <f t="shared" si="249"/>
        <v/>
      </c>
      <c r="DZ167" s="42"/>
      <c r="EC167" s="6">
        <f t="shared" si="211"/>
        <v>161</v>
      </c>
      <c r="ED167" s="47">
        <f t="shared" si="259"/>
        <v>531.91489361702122</v>
      </c>
      <c r="EE167" s="6">
        <f t="shared" si="258"/>
        <v>0</v>
      </c>
      <c r="EG167" s="8">
        <f t="shared" si="198"/>
        <v>531.91489361702122</v>
      </c>
      <c r="EH167" s="45" t="s">
        <v>62</v>
      </c>
      <c r="EI167" s="110">
        <f t="shared" si="260"/>
        <v>0</v>
      </c>
      <c r="EJ167" s="109">
        <f t="shared" si="257"/>
        <v>0</v>
      </c>
      <c r="EK167" s="109">
        <f t="shared" si="250"/>
        <v>0</v>
      </c>
      <c r="EL167" s="44">
        <f t="shared" si="251"/>
        <v>0</v>
      </c>
      <c r="EM167" s="42" t="str">
        <f t="shared" si="252"/>
        <v/>
      </c>
    </row>
    <row r="168" spans="21:143" hidden="1" x14ac:dyDescent="0.25">
      <c r="U168" s="6">
        <f t="shared" si="205"/>
        <v>162</v>
      </c>
      <c r="V168" s="9">
        <f t="shared" si="212"/>
        <v>500</v>
      </c>
      <c r="Y168" s="8">
        <f t="shared" si="192"/>
        <v>500</v>
      </c>
      <c r="Z168" s="30" t="str">
        <f t="shared" si="213"/>
        <v>NA</v>
      </c>
      <c r="AA168" s="28" t="str" cm="1">
        <f t="array" ref="AA168">IFERROR(_xlfn.XLOOKUP($B$4&amp;$B$11&amp;Z168,$A$69:$A$91&amp;$B$69:$B$91&amp;$C$69:$C$91,$D$69:$D$91),"")</f>
        <v/>
      </c>
      <c r="AB168" s="30" t="str">
        <f t="shared" si="199"/>
        <v/>
      </c>
      <c r="AC168" s="29" t="str">
        <f t="shared" si="214"/>
        <v/>
      </c>
      <c r="AD168" s="29">
        <f t="shared" si="215"/>
        <v>0</v>
      </c>
      <c r="AE168" s="30" t="str">
        <f t="shared" si="216"/>
        <v/>
      </c>
      <c r="AI168" s="6">
        <f t="shared" si="206"/>
        <v>162</v>
      </c>
      <c r="AJ168" s="9">
        <f t="shared" si="217"/>
        <v>500</v>
      </c>
      <c r="AM168" s="8">
        <f t="shared" si="193"/>
        <v>500</v>
      </c>
      <c r="AN168" s="32" t="str">
        <f t="shared" si="218"/>
        <v>NA</v>
      </c>
      <c r="AO168" s="33" t="str" cm="1">
        <f t="array" ref="AO168">IFERROR(_xlfn.XLOOKUP($B$4&amp;$B$11&amp;AN168,$A$69:$A$91&amp;$B$69:$B$91&amp;$C$69:$C$91,$D$69:$D$91),"")</f>
        <v/>
      </c>
      <c r="AP168" s="32" t="str">
        <f t="shared" si="200"/>
        <v/>
      </c>
      <c r="AQ168" s="37" t="str">
        <f t="shared" si="219"/>
        <v/>
      </c>
      <c r="AR168" s="37">
        <f t="shared" si="220"/>
        <v>0</v>
      </c>
      <c r="AS168" s="32" t="str">
        <f t="shared" si="221"/>
        <v/>
      </c>
      <c r="AT168" s="32"/>
      <c r="AU168" s="8"/>
      <c r="AV168" s="8"/>
      <c r="AW168" s="20">
        <f t="shared" si="190"/>
        <v>162</v>
      </c>
      <c r="AX168" s="22">
        <f t="shared" si="186"/>
        <v>625</v>
      </c>
      <c r="AY168" s="8"/>
      <c r="AZ168" s="8"/>
      <c r="BA168" s="22">
        <f t="shared" si="191"/>
        <v>625</v>
      </c>
      <c r="BB168" s="32" t="str">
        <f t="shared" si="222"/>
        <v>NA</v>
      </c>
      <c r="BC168" s="33" t="str" cm="1">
        <f t="array" ref="BC168">IFERROR(_xlfn.XLOOKUP($B$4&amp;$B$11&amp;BB168,$A$69:$A$91&amp;$B$69:$B$91&amp;$C$69:$C$91,$D$69:$D$91),"")</f>
        <v/>
      </c>
      <c r="BD168" s="37" t="str">
        <f t="shared" si="253"/>
        <v/>
      </c>
      <c r="BE168" s="37">
        <f t="shared" si="223"/>
        <v>0</v>
      </c>
      <c r="BF168" s="37">
        <f t="shared" si="224"/>
        <v>0</v>
      </c>
      <c r="BG168" s="32" t="str">
        <f t="shared" si="225"/>
        <v/>
      </c>
      <c r="BK168" s="20">
        <f t="shared" si="201"/>
        <v>162</v>
      </c>
      <c r="BL168" s="22">
        <f t="shared" si="187"/>
        <v>625</v>
      </c>
      <c r="BO168" s="22">
        <f t="shared" si="194"/>
        <v>625</v>
      </c>
      <c r="BP168" s="32" t="str">
        <f t="shared" si="226"/>
        <v>NA</v>
      </c>
      <c r="BQ168" s="33" t="str" cm="1">
        <f t="array" ref="BQ168">IFERROR(_xlfn.XLOOKUP($B$4&amp;$B$11&amp;BP168,$A$69:$A$91&amp;$B$69:$B$91&amp;$C$69:$C$91,$D$69:$D$91),"")</f>
        <v/>
      </c>
      <c r="BR168" s="37" t="str">
        <f t="shared" si="254"/>
        <v/>
      </c>
      <c r="BS168" s="37">
        <f t="shared" si="227"/>
        <v>0</v>
      </c>
      <c r="BT168" s="37">
        <f t="shared" si="228"/>
        <v>0</v>
      </c>
      <c r="BU168" s="32" t="str">
        <f t="shared" si="229"/>
        <v/>
      </c>
      <c r="BV168" s="32"/>
      <c r="BY168" s="6">
        <f t="shared" si="207"/>
        <v>162</v>
      </c>
      <c r="BZ168" s="9">
        <f t="shared" si="230"/>
        <v>500</v>
      </c>
      <c r="CA168" s="6">
        <f t="shared" si="231"/>
        <v>0</v>
      </c>
      <c r="CC168" s="8">
        <f t="shared" si="195"/>
        <v>500</v>
      </c>
      <c r="CD168" s="42" t="str">
        <f t="shared" si="232"/>
        <v>NA</v>
      </c>
      <c r="CE168" s="43" t="str" cm="1">
        <f t="array" ref="CE168">IFERROR(_xlfn.XLOOKUP($B$4&amp;$B$11&amp;CD168,$A$69:$A$91&amp;$B$69:$B$91&amp;$C$69:$C$91,$D$69:$D$91),"")</f>
        <v/>
      </c>
      <c r="CF168" s="42" t="str">
        <f t="shared" si="202"/>
        <v/>
      </c>
      <c r="CG168" s="44" t="str">
        <f t="shared" si="233"/>
        <v/>
      </c>
      <c r="CH168" s="44">
        <f t="shared" si="234"/>
        <v>0</v>
      </c>
      <c r="CI168" s="42" t="str">
        <f t="shared" si="235"/>
        <v/>
      </c>
      <c r="CJ168" s="42"/>
      <c r="CM168" s="6">
        <f t="shared" si="208"/>
        <v>162</v>
      </c>
      <c r="CN168" s="9">
        <f t="shared" si="236"/>
        <v>500</v>
      </c>
      <c r="CQ168" s="8">
        <f t="shared" si="196"/>
        <v>500</v>
      </c>
      <c r="CR168" s="42" t="str">
        <f t="shared" si="237"/>
        <v>NA</v>
      </c>
      <c r="CS168" s="43" t="str" cm="1">
        <f t="array" ref="CS168">IFERROR(_xlfn.XLOOKUP($B$4&amp;$B$11&amp;CR168,$A$69:$A$91&amp;$B$69:$B$91&amp;$C$69:$C$91,$D$69:$D$91),"")</f>
        <v/>
      </c>
      <c r="CT168" s="42" t="str">
        <f t="shared" si="203"/>
        <v/>
      </c>
      <c r="CU168" s="44" t="str">
        <f t="shared" si="238"/>
        <v/>
      </c>
      <c r="CV168" s="44">
        <f t="shared" si="239"/>
        <v>0</v>
      </c>
      <c r="CW168" s="42" t="str">
        <f t="shared" si="240"/>
        <v/>
      </c>
      <c r="DA168" s="6">
        <f t="shared" si="209"/>
        <v>162</v>
      </c>
      <c r="DB168" s="4">
        <f t="shared" si="188"/>
        <v>625</v>
      </c>
      <c r="DC168" s="6">
        <f t="shared" si="241"/>
        <v>0</v>
      </c>
      <c r="DE168" s="24">
        <f t="shared" si="197"/>
        <v>625</v>
      </c>
      <c r="DF168" s="42" t="str">
        <f t="shared" si="242"/>
        <v>NA</v>
      </c>
      <c r="DG168" s="43" t="str" cm="1">
        <f t="array" ref="DG168">IFERROR(_xlfn.XLOOKUP($B$4&amp;$B$11&amp;DF168,$A$69:$A$91&amp;$B$69:$B$91&amp;$C$69:$C$91,$D$69:$D$91),"")</f>
        <v/>
      </c>
      <c r="DH168" s="44" t="str">
        <f t="shared" si="255"/>
        <v/>
      </c>
      <c r="DI168" s="44">
        <f t="shared" si="243"/>
        <v>0</v>
      </c>
      <c r="DJ168" s="44">
        <f t="shared" si="244"/>
        <v>0</v>
      </c>
      <c r="DK168" s="42" t="str">
        <f t="shared" si="245"/>
        <v/>
      </c>
      <c r="DL168" s="42"/>
      <c r="DO168" s="6">
        <f t="shared" si="210"/>
        <v>162</v>
      </c>
      <c r="DP168" s="3">
        <f t="shared" si="189"/>
        <v>625</v>
      </c>
      <c r="DS168" s="24">
        <f t="shared" si="204"/>
        <v>625</v>
      </c>
      <c r="DT168" s="42" t="str">
        <f t="shared" si="246"/>
        <v>NA</v>
      </c>
      <c r="DU168" s="43" t="str" cm="1">
        <f t="array" ref="DU168">IFERROR(_xlfn.XLOOKUP($B$4&amp;$B$11&amp;DT168,$A$69:$A$91&amp;$B$69:$B$91&amp;$C$69:$C$91,$D$69:$D$91),"")</f>
        <v/>
      </c>
      <c r="DV168" s="44" t="str">
        <f t="shared" si="256"/>
        <v/>
      </c>
      <c r="DW168" s="44">
        <f t="shared" si="247"/>
        <v>0</v>
      </c>
      <c r="DX168" s="44">
        <f t="shared" si="248"/>
        <v>0</v>
      </c>
      <c r="DY168" s="42" t="str">
        <f t="shared" si="249"/>
        <v/>
      </c>
      <c r="DZ168" s="42"/>
      <c r="EC168" s="6">
        <f t="shared" si="211"/>
        <v>162</v>
      </c>
      <c r="ED168" s="47">
        <f t="shared" si="259"/>
        <v>531.91489361702122</v>
      </c>
      <c r="EE168" s="6">
        <f t="shared" si="258"/>
        <v>0</v>
      </c>
      <c r="EG168" s="8">
        <f t="shared" si="198"/>
        <v>531.91489361702122</v>
      </c>
      <c r="EH168" s="45" t="s">
        <v>62</v>
      </c>
      <c r="EI168" s="110">
        <f t="shared" si="260"/>
        <v>0</v>
      </c>
      <c r="EJ168" s="109">
        <f t="shared" si="257"/>
        <v>0</v>
      </c>
      <c r="EK168" s="109">
        <f t="shared" si="250"/>
        <v>0</v>
      </c>
      <c r="EL168" s="44">
        <f t="shared" si="251"/>
        <v>0</v>
      </c>
      <c r="EM168" s="42" t="str">
        <f t="shared" si="252"/>
        <v/>
      </c>
    </row>
    <row r="169" spans="21:143" hidden="1" x14ac:dyDescent="0.25">
      <c r="U169" s="6">
        <f t="shared" si="205"/>
        <v>163</v>
      </c>
      <c r="V169" s="9">
        <f t="shared" si="212"/>
        <v>500</v>
      </c>
      <c r="Y169" s="8">
        <f t="shared" si="192"/>
        <v>500</v>
      </c>
      <c r="Z169" s="30" t="str">
        <f t="shared" si="213"/>
        <v>NA</v>
      </c>
      <c r="AA169" s="28" t="str" cm="1">
        <f t="array" ref="AA169">IFERROR(_xlfn.XLOOKUP($B$4&amp;$B$11&amp;Z169,$A$69:$A$91&amp;$B$69:$B$91&amp;$C$69:$C$91,$D$69:$D$91),"")</f>
        <v/>
      </c>
      <c r="AB169" s="30" t="str">
        <f t="shared" si="199"/>
        <v/>
      </c>
      <c r="AC169" s="29" t="str">
        <f t="shared" si="214"/>
        <v/>
      </c>
      <c r="AD169" s="29">
        <f t="shared" si="215"/>
        <v>0</v>
      </c>
      <c r="AE169" s="30" t="str">
        <f t="shared" si="216"/>
        <v/>
      </c>
      <c r="AI169" s="6">
        <f t="shared" si="206"/>
        <v>163</v>
      </c>
      <c r="AJ169" s="9">
        <f t="shared" si="217"/>
        <v>500</v>
      </c>
      <c r="AM169" s="8">
        <f t="shared" si="193"/>
        <v>500</v>
      </c>
      <c r="AN169" s="32" t="str">
        <f t="shared" si="218"/>
        <v>NA</v>
      </c>
      <c r="AO169" s="33" t="str" cm="1">
        <f t="array" ref="AO169">IFERROR(_xlfn.XLOOKUP($B$4&amp;$B$11&amp;AN169,$A$69:$A$91&amp;$B$69:$B$91&amp;$C$69:$C$91,$D$69:$D$91),"")</f>
        <v/>
      </c>
      <c r="AP169" s="32" t="str">
        <f t="shared" si="200"/>
        <v/>
      </c>
      <c r="AQ169" s="37" t="str">
        <f t="shared" si="219"/>
        <v/>
      </c>
      <c r="AR169" s="37">
        <f t="shared" si="220"/>
        <v>0</v>
      </c>
      <c r="AS169" s="32" t="str">
        <f t="shared" si="221"/>
        <v/>
      </c>
      <c r="AT169" s="32"/>
      <c r="AU169" s="8"/>
      <c r="AV169" s="8"/>
      <c r="AW169" s="20">
        <f t="shared" si="190"/>
        <v>163</v>
      </c>
      <c r="AX169" s="22">
        <f t="shared" si="186"/>
        <v>625</v>
      </c>
      <c r="AY169" s="8"/>
      <c r="AZ169" s="8"/>
      <c r="BA169" s="22">
        <f t="shared" si="191"/>
        <v>625</v>
      </c>
      <c r="BB169" s="32" t="str">
        <f t="shared" si="222"/>
        <v>NA</v>
      </c>
      <c r="BC169" s="33" t="str" cm="1">
        <f t="array" ref="BC169">IFERROR(_xlfn.XLOOKUP($B$4&amp;$B$11&amp;BB169,$A$69:$A$91&amp;$B$69:$B$91&amp;$C$69:$C$91,$D$69:$D$91),"")</f>
        <v/>
      </c>
      <c r="BD169" s="37" t="str">
        <f t="shared" si="253"/>
        <v/>
      </c>
      <c r="BE169" s="37">
        <f t="shared" si="223"/>
        <v>0</v>
      </c>
      <c r="BF169" s="37">
        <f t="shared" si="224"/>
        <v>0</v>
      </c>
      <c r="BG169" s="32" t="str">
        <f t="shared" si="225"/>
        <v/>
      </c>
      <c r="BK169" s="20">
        <f t="shared" si="201"/>
        <v>163</v>
      </c>
      <c r="BL169" s="22">
        <f t="shared" si="187"/>
        <v>625</v>
      </c>
      <c r="BO169" s="22">
        <f t="shared" si="194"/>
        <v>625</v>
      </c>
      <c r="BP169" s="32" t="str">
        <f t="shared" si="226"/>
        <v>NA</v>
      </c>
      <c r="BQ169" s="33" t="str" cm="1">
        <f t="array" ref="BQ169">IFERROR(_xlfn.XLOOKUP($B$4&amp;$B$11&amp;BP169,$A$69:$A$91&amp;$B$69:$B$91&amp;$C$69:$C$91,$D$69:$D$91),"")</f>
        <v/>
      </c>
      <c r="BR169" s="37" t="str">
        <f t="shared" si="254"/>
        <v/>
      </c>
      <c r="BS169" s="37">
        <f t="shared" si="227"/>
        <v>0</v>
      </c>
      <c r="BT169" s="37">
        <f t="shared" si="228"/>
        <v>0</v>
      </c>
      <c r="BU169" s="32" t="str">
        <f t="shared" si="229"/>
        <v/>
      </c>
      <c r="BV169" s="32"/>
      <c r="BY169" s="6">
        <f t="shared" si="207"/>
        <v>163</v>
      </c>
      <c r="BZ169" s="9">
        <f t="shared" si="230"/>
        <v>500</v>
      </c>
      <c r="CA169" s="6">
        <f t="shared" si="231"/>
        <v>0</v>
      </c>
      <c r="CC169" s="8">
        <f t="shared" si="195"/>
        <v>500</v>
      </c>
      <c r="CD169" s="42" t="str">
        <f t="shared" si="232"/>
        <v>NA</v>
      </c>
      <c r="CE169" s="43" t="str" cm="1">
        <f t="array" ref="CE169">IFERROR(_xlfn.XLOOKUP($B$4&amp;$B$11&amp;CD169,$A$69:$A$91&amp;$B$69:$B$91&amp;$C$69:$C$91,$D$69:$D$91),"")</f>
        <v/>
      </c>
      <c r="CF169" s="42" t="str">
        <f t="shared" si="202"/>
        <v/>
      </c>
      <c r="CG169" s="44" t="str">
        <f t="shared" si="233"/>
        <v/>
      </c>
      <c r="CH169" s="44">
        <f t="shared" si="234"/>
        <v>0</v>
      </c>
      <c r="CI169" s="42" t="str">
        <f t="shared" si="235"/>
        <v/>
      </c>
      <c r="CJ169" s="42"/>
      <c r="CM169" s="6">
        <f t="shared" si="208"/>
        <v>163</v>
      </c>
      <c r="CN169" s="9">
        <f t="shared" si="236"/>
        <v>500</v>
      </c>
      <c r="CQ169" s="8">
        <f t="shared" si="196"/>
        <v>500</v>
      </c>
      <c r="CR169" s="42" t="str">
        <f t="shared" si="237"/>
        <v>NA</v>
      </c>
      <c r="CS169" s="43" t="str" cm="1">
        <f t="array" ref="CS169">IFERROR(_xlfn.XLOOKUP($B$4&amp;$B$11&amp;CR169,$A$69:$A$91&amp;$B$69:$B$91&amp;$C$69:$C$91,$D$69:$D$91),"")</f>
        <v/>
      </c>
      <c r="CT169" s="42" t="str">
        <f t="shared" si="203"/>
        <v/>
      </c>
      <c r="CU169" s="44" t="str">
        <f t="shared" si="238"/>
        <v/>
      </c>
      <c r="CV169" s="44">
        <f t="shared" si="239"/>
        <v>0</v>
      </c>
      <c r="CW169" s="42" t="str">
        <f t="shared" si="240"/>
        <v/>
      </c>
      <c r="DA169" s="6">
        <f t="shared" si="209"/>
        <v>163</v>
      </c>
      <c r="DB169" s="4">
        <f t="shared" si="188"/>
        <v>625</v>
      </c>
      <c r="DC169" s="6">
        <f t="shared" si="241"/>
        <v>0</v>
      </c>
      <c r="DE169" s="24">
        <f t="shared" si="197"/>
        <v>625</v>
      </c>
      <c r="DF169" s="42" t="str">
        <f t="shared" si="242"/>
        <v>NA</v>
      </c>
      <c r="DG169" s="43" t="str" cm="1">
        <f t="array" ref="DG169">IFERROR(_xlfn.XLOOKUP($B$4&amp;$B$11&amp;DF169,$A$69:$A$91&amp;$B$69:$B$91&amp;$C$69:$C$91,$D$69:$D$91),"")</f>
        <v/>
      </c>
      <c r="DH169" s="44" t="str">
        <f t="shared" si="255"/>
        <v/>
      </c>
      <c r="DI169" s="44">
        <f t="shared" si="243"/>
        <v>0</v>
      </c>
      <c r="DJ169" s="44">
        <f t="shared" si="244"/>
        <v>0</v>
      </c>
      <c r="DK169" s="42" t="str">
        <f t="shared" si="245"/>
        <v/>
      </c>
      <c r="DL169" s="42"/>
      <c r="DO169" s="6">
        <f t="shared" si="210"/>
        <v>163</v>
      </c>
      <c r="DP169" s="3">
        <f t="shared" si="189"/>
        <v>625</v>
      </c>
      <c r="DS169" s="24">
        <f t="shared" si="204"/>
        <v>625</v>
      </c>
      <c r="DT169" s="42" t="str">
        <f t="shared" si="246"/>
        <v>NA</v>
      </c>
      <c r="DU169" s="43" t="str" cm="1">
        <f t="array" ref="DU169">IFERROR(_xlfn.XLOOKUP($B$4&amp;$B$11&amp;DT169,$A$69:$A$91&amp;$B$69:$B$91&amp;$C$69:$C$91,$D$69:$D$91),"")</f>
        <v/>
      </c>
      <c r="DV169" s="44" t="str">
        <f t="shared" si="256"/>
        <v/>
      </c>
      <c r="DW169" s="44">
        <f t="shared" si="247"/>
        <v>0</v>
      </c>
      <c r="DX169" s="44">
        <f t="shared" si="248"/>
        <v>0</v>
      </c>
      <c r="DY169" s="42" t="str">
        <f t="shared" si="249"/>
        <v/>
      </c>
      <c r="DZ169" s="42"/>
      <c r="EC169" s="6">
        <f t="shared" si="211"/>
        <v>163</v>
      </c>
      <c r="ED169" s="47">
        <f t="shared" si="259"/>
        <v>531.91489361702122</v>
      </c>
      <c r="EE169" s="6">
        <f t="shared" si="258"/>
        <v>0</v>
      </c>
      <c r="EG169" s="8">
        <f t="shared" si="198"/>
        <v>531.91489361702122</v>
      </c>
      <c r="EH169" s="45" t="s">
        <v>62</v>
      </c>
      <c r="EI169" s="110">
        <f t="shared" si="260"/>
        <v>0</v>
      </c>
      <c r="EJ169" s="109">
        <f t="shared" si="257"/>
        <v>0</v>
      </c>
      <c r="EK169" s="109">
        <f t="shared" si="250"/>
        <v>0</v>
      </c>
      <c r="EL169" s="44">
        <f t="shared" si="251"/>
        <v>0</v>
      </c>
      <c r="EM169" s="42" t="str">
        <f t="shared" si="252"/>
        <v/>
      </c>
    </row>
    <row r="170" spans="21:143" hidden="1" x14ac:dyDescent="0.25">
      <c r="U170" s="6">
        <f t="shared" si="205"/>
        <v>164</v>
      </c>
      <c r="V170" s="9">
        <f t="shared" si="212"/>
        <v>500</v>
      </c>
      <c r="Y170" s="8">
        <f t="shared" si="192"/>
        <v>500</v>
      </c>
      <c r="Z170" s="30" t="str">
        <f t="shared" si="213"/>
        <v>NA</v>
      </c>
      <c r="AA170" s="28" t="str" cm="1">
        <f t="array" ref="AA170">IFERROR(_xlfn.XLOOKUP($B$4&amp;$B$11&amp;Z170,$A$69:$A$91&amp;$B$69:$B$91&amp;$C$69:$C$91,$D$69:$D$91),"")</f>
        <v/>
      </c>
      <c r="AB170" s="30" t="str">
        <f t="shared" si="199"/>
        <v/>
      </c>
      <c r="AC170" s="29" t="str">
        <f t="shared" si="214"/>
        <v/>
      </c>
      <c r="AD170" s="29">
        <f t="shared" si="215"/>
        <v>0</v>
      </c>
      <c r="AE170" s="30" t="str">
        <f t="shared" si="216"/>
        <v/>
      </c>
      <c r="AI170" s="6">
        <f t="shared" si="206"/>
        <v>164</v>
      </c>
      <c r="AJ170" s="9">
        <f t="shared" si="217"/>
        <v>500</v>
      </c>
      <c r="AM170" s="8">
        <f t="shared" si="193"/>
        <v>500</v>
      </c>
      <c r="AN170" s="32" t="str">
        <f t="shared" si="218"/>
        <v>NA</v>
      </c>
      <c r="AO170" s="33" t="str" cm="1">
        <f t="array" ref="AO170">IFERROR(_xlfn.XLOOKUP($B$4&amp;$B$11&amp;AN170,$A$69:$A$91&amp;$B$69:$B$91&amp;$C$69:$C$91,$D$69:$D$91),"")</f>
        <v/>
      </c>
      <c r="AP170" s="32" t="str">
        <f t="shared" si="200"/>
        <v/>
      </c>
      <c r="AQ170" s="37" t="str">
        <f t="shared" si="219"/>
        <v/>
      </c>
      <c r="AR170" s="37">
        <f t="shared" si="220"/>
        <v>0</v>
      </c>
      <c r="AS170" s="32" t="str">
        <f t="shared" si="221"/>
        <v/>
      </c>
      <c r="AT170" s="32"/>
      <c r="AU170" s="8"/>
      <c r="AV170" s="8"/>
      <c r="AW170" s="20">
        <f t="shared" si="190"/>
        <v>164</v>
      </c>
      <c r="AX170" s="22">
        <f t="shared" si="186"/>
        <v>625</v>
      </c>
      <c r="AY170" s="8"/>
      <c r="AZ170" s="8"/>
      <c r="BA170" s="22">
        <f t="shared" si="191"/>
        <v>625</v>
      </c>
      <c r="BB170" s="32" t="str">
        <f t="shared" si="222"/>
        <v>NA</v>
      </c>
      <c r="BC170" s="33" t="str" cm="1">
        <f t="array" ref="BC170">IFERROR(_xlfn.XLOOKUP($B$4&amp;$B$11&amp;BB170,$A$69:$A$91&amp;$B$69:$B$91&amp;$C$69:$C$91,$D$69:$D$91),"")</f>
        <v/>
      </c>
      <c r="BD170" s="37" t="str">
        <f t="shared" si="253"/>
        <v/>
      </c>
      <c r="BE170" s="37">
        <f t="shared" si="223"/>
        <v>0</v>
      </c>
      <c r="BF170" s="37">
        <f t="shared" si="224"/>
        <v>0</v>
      </c>
      <c r="BG170" s="32" t="str">
        <f t="shared" si="225"/>
        <v/>
      </c>
      <c r="BK170" s="20">
        <f t="shared" si="201"/>
        <v>164</v>
      </c>
      <c r="BL170" s="22">
        <f t="shared" si="187"/>
        <v>625</v>
      </c>
      <c r="BO170" s="22">
        <f t="shared" si="194"/>
        <v>625</v>
      </c>
      <c r="BP170" s="32" t="str">
        <f t="shared" si="226"/>
        <v>NA</v>
      </c>
      <c r="BQ170" s="33" t="str" cm="1">
        <f t="array" ref="BQ170">IFERROR(_xlfn.XLOOKUP($B$4&amp;$B$11&amp;BP170,$A$69:$A$91&amp;$B$69:$B$91&amp;$C$69:$C$91,$D$69:$D$91),"")</f>
        <v/>
      </c>
      <c r="BR170" s="37" t="str">
        <f t="shared" si="254"/>
        <v/>
      </c>
      <c r="BS170" s="37">
        <f t="shared" si="227"/>
        <v>0</v>
      </c>
      <c r="BT170" s="37">
        <f t="shared" si="228"/>
        <v>0</v>
      </c>
      <c r="BU170" s="32" t="str">
        <f t="shared" si="229"/>
        <v/>
      </c>
      <c r="BV170" s="32"/>
      <c r="BY170" s="6">
        <f t="shared" si="207"/>
        <v>164</v>
      </c>
      <c r="BZ170" s="9">
        <f t="shared" si="230"/>
        <v>500</v>
      </c>
      <c r="CA170" s="6">
        <f t="shared" si="231"/>
        <v>0</v>
      </c>
      <c r="CC170" s="8">
        <f t="shared" si="195"/>
        <v>500</v>
      </c>
      <c r="CD170" s="42" t="str">
        <f t="shared" si="232"/>
        <v>NA</v>
      </c>
      <c r="CE170" s="43" t="str" cm="1">
        <f t="array" ref="CE170">IFERROR(_xlfn.XLOOKUP($B$4&amp;$B$11&amp;CD170,$A$69:$A$91&amp;$B$69:$B$91&amp;$C$69:$C$91,$D$69:$D$91),"")</f>
        <v/>
      </c>
      <c r="CF170" s="42" t="str">
        <f t="shared" si="202"/>
        <v/>
      </c>
      <c r="CG170" s="44" t="str">
        <f t="shared" si="233"/>
        <v/>
      </c>
      <c r="CH170" s="44">
        <f t="shared" si="234"/>
        <v>0</v>
      </c>
      <c r="CI170" s="42" t="str">
        <f t="shared" si="235"/>
        <v/>
      </c>
      <c r="CJ170" s="42"/>
      <c r="CM170" s="6">
        <f t="shared" si="208"/>
        <v>164</v>
      </c>
      <c r="CN170" s="9">
        <f t="shared" si="236"/>
        <v>500</v>
      </c>
      <c r="CQ170" s="8">
        <f t="shared" si="196"/>
        <v>500</v>
      </c>
      <c r="CR170" s="42" t="str">
        <f t="shared" si="237"/>
        <v>NA</v>
      </c>
      <c r="CS170" s="43" t="str" cm="1">
        <f t="array" ref="CS170">IFERROR(_xlfn.XLOOKUP($B$4&amp;$B$11&amp;CR170,$A$69:$A$91&amp;$B$69:$B$91&amp;$C$69:$C$91,$D$69:$D$91),"")</f>
        <v/>
      </c>
      <c r="CT170" s="42" t="str">
        <f t="shared" si="203"/>
        <v/>
      </c>
      <c r="CU170" s="44" t="str">
        <f t="shared" si="238"/>
        <v/>
      </c>
      <c r="CV170" s="44">
        <f t="shared" si="239"/>
        <v>0</v>
      </c>
      <c r="CW170" s="42" t="str">
        <f t="shared" si="240"/>
        <v/>
      </c>
      <c r="DA170" s="6">
        <f t="shared" si="209"/>
        <v>164</v>
      </c>
      <c r="DB170" s="4">
        <f t="shared" si="188"/>
        <v>625</v>
      </c>
      <c r="DC170" s="6">
        <f t="shared" si="241"/>
        <v>0</v>
      </c>
      <c r="DE170" s="24">
        <f t="shared" si="197"/>
        <v>625</v>
      </c>
      <c r="DF170" s="42" t="str">
        <f t="shared" si="242"/>
        <v>NA</v>
      </c>
      <c r="DG170" s="43" t="str" cm="1">
        <f t="array" ref="DG170">IFERROR(_xlfn.XLOOKUP($B$4&amp;$B$11&amp;DF170,$A$69:$A$91&amp;$B$69:$B$91&amp;$C$69:$C$91,$D$69:$D$91),"")</f>
        <v/>
      </c>
      <c r="DH170" s="44" t="str">
        <f t="shared" si="255"/>
        <v/>
      </c>
      <c r="DI170" s="44">
        <f t="shared" si="243"/>
        <v>0</v>
      </c>
      <c r="DJ170" s="44">
        <f t="shared" si="244"/>
        <v>0</v>
      </c>
      <c r="DK170" s="42" t="str">
        <f t="shared" si="245"/>
        <v/>
      </c>
      <c r="DL170" s="42"/>
      <c r="DO170" s="6">
        <f t="shared" si="210"/>
        <v>164</v>
      </c>
      <c r="DP170" s="3">
        <f t="shared" si="189"/>
        <v>625</v>
      </c>
      <c r="DS170" s="24">
        <f t="shared" si="204"/>
        <v>625</v>
      </c>
      <c r="DT170" s="42" t="str">
        <f t="shared" si="246"/>
        <v>NA</v>
      </c>
      <c r="DU170" s="43" t="str" cm="1">
        <f t="array" ref="DU170">IFERROR(_xlfn.XLOOKUP($B$4&amp;$B$11&amp;DT170,$A$69:$A$91&amp;$B$69:$B$91&amp;$C$69:$C$91,$D$69:$D$91),"")</f>
        <v/>
      </c>
      <c r="DV170" s="44" t="str">
        <f t="shared" si="256"/>
        <v/>
      </c>
      <c r="DW170" s="44">
        <f t="shared" si="247"/>
        <v>0</v>
      </c>
      <c r="DX170" s="44">
        <f t="shared" si="248"/>
        <v>0</v>
      </c>
      <c r="DY170" s="42" t="str">
        <f t="shared" si="249"/>
        <v/>
      </c>
      <c r="DZ170" s="42"/>
      <c r="EC170" s="6">
        <f t="shared" si="211"/>
        <v>164</v>
      </c>
      <c r="ED170" s="47">
        <f t="shared" si="259"/>
        <v>531.91489361702122</v>
      </c>
      <c r="EE170" s="6">
        <f t="shared" si="258"/>
        <v>0</v>
      </c>
      <c r="EG170" s="8">
        <f t="shared" si="198"/>
        <v>531.91489361702122</v>
      </c>
      <c r="EH170" s="45" t="s">
        <v>62</v>
      </c>
      <c r="EI170" s="110">
        <f t="shared" si="260"/>
        <v>0</v>
      </c>
      <c r="EJ170" s="109">
        <f t="shared" si="257"/>
        <v>0</v>
      </c>
      <c r="EK170" s="109">
        <f t="shared" si="250"/>
        <v>0</v>
      </c>
      <c r="EL170" s="44">
        <f t="shared" si="251"/>
        <v>0</v>
      </c>
      <c r="EM170" s="42" t="str">
        <f t="shared" si="252"/>
        <v/>
      </c>
    </row>
    <row r="171" spans="21:143" hidden="1" x14ac:dyDescent="0.25">
      <c r="U171" s="6">
        <f t="shared" si="205"/>
        <v>165</v>
      </c>
      <c r="V171" s="9">
        <f t="shared" si="212"/>
        <v>500</v>
      </c>
      <c r="Y171" s="8">
        <f t="shared" si="192"/>
        <v>500</v>
      </c>
      <c r="Z171" s="30" t="str">
        <f t="shared" si="213"/>
        <v>NA</v>
      </c>
      <c r="AA171" s="28" t="str" cm="1">
        <f t="array" ref="AA171">IFERROR(_xlfn.XLOOKUP($B$4&amp;$B$11&amp;Z171,$A$69:$A$91&amp;$B$69:$B$91&amp;$C$69:$C$91,$D$69:$D$91),"")</f>
        <v/>
      </c>
      <c r="AB171" s="30" t="str">
        <f t="shared" si="199"/>
        <v/>
      </c>
      <c r="AC171" s="29" t="str">
        <f t="shared" si="214"/>
        <v/>
      </c>
      <c r="AD171" s="29">
        <f t="shared" si="215"/>
        <v>0</v>
      </c>
      <c r="AE171" s="30" t="str">
        <f t="shared" si="216"/>
        <v/>
      </c>
      <c r="AI171" s="6">
        <f t="shared" si="206"/>
        <v>165</v>
      </c>
      <c r="AJ171" s="9">
        <f t="shared" si="217"/>
        <v>500</v>
      </c>
      <c r="AM171" s="8">
        <f t="shared" si="193"/>
        <v>500</v>
      </c>
      <c r="AN171" s="32" t="str">
        <f t="shared" si="218"/>
        <v>NA</v>
      </c>
      <c r="AO171" s="33" t="str" cm="1">
        <f t="array" ref="AO171">IFERROR(_xlfn.XLOOKUP($B$4&amp;$B$11&amp;AN171,$A$69:$A$91&amp;$B$69:$B$91&amp;$C$69:$C$91,$D$69:$D$91),"")</f>
        <v/>
      </c>
      <c r="AP171" s="32" t="str">
        <f t="shared" si="200"/>
        <v/>
      </c>
      <c r="AQ171" s="37" t="str">
        <f t="shared" si="219"/>
        <v/>
      </c>
      <c r="AR171" s="37">
        <f t="shared" si="220"/>
        <v>0</v>
      </c>
      <c r="AS171" s="32" t="str">
        <f t="shared" si="221"/>
        <v/>
      </c>
      <c r="AT171" s="32"/>
      <c r="AU171" s="8"/>
      <c r="AV171" s="8"/>
      <c r="AW171" s="20">
        <f t="shared" si="190"/>
        <v>165</v>
      </c>
      <c r="AX171" s="22">
        <f t="shared" si="186"/>
        <v>625</v>
      </c>
      <c r="AY171" s="8"/>
      <c r="AZ171" s="8"/>
      <c r="BA171" s="22">
        <f t="shared" si="191"/>
        <v>625</v>
      </c>
      <c r="BB171" s="32" t="str">
        <f t="shared" si="222"/>
        <v>NA</v>
      </c>
      <c r="BC171" s="33" t="str" cm="1">
        <f t="array" ref="BC171">IFERROR(_xlfn.XLOOKUP($B$4&amp;$B$11&amp;BB171,$A$69:$A$91&amp;$B$69:$B$91&amp;$C$69:$C$91,$D$69:$D$91),"")</f>
        <v/>
      </c>
      <c r="BD171" s="37" t="str">
        <f t="shared" si="253"/>
        <v/>
      </c>
      <c r="BE171" s="37">
        <f t="shared" si="223"/>
        <v>0</v>
      </c>
      <c r="BF171" s="37">
        <f t="shared" si="224"/>
        <v>0</v>
      </c>
      <c r="BG171" s="32" t="str">
        <f t="shared" si="225"/>
        <v/>
      </c>
      <c r="BK171" s="20">
        <f t="shared" si="201"/>
        <v>165</v>
      </c>
      <c r="BL171" s="22">
        <f t="shared" si="187"/>
        <v>625</v>
      </c>
      <c r="BO171" s="22">
        <f t="shared" si="194"/>
        <v>625</v>
      </c>
      <c r="BP171" s="32" t="str">
        <f t="shared" si="226"/>
        <v>NA</v>
      </c>
      <c r="BQ171" s="33" t="str" cm="1">
        <f t="array" ref="BQ171">IFERROR(_xlfn.XLOOKUP($B$4&amp;$B$11&amp;BP171,$A$69:$A$91&amp;$B$69:$B$91&amp;$C$69:$C$91,$D$69:$D$91),"")</f>
        <v/>
      </c>
      <c r="BR171" s="37" t="str">
        <f t="shared" si="254"/>
        <v/>
      </c>
      <c r="BS171" s="37">
        <f t="shared" si="227"/>
        <v>0</v>
      </c>
      <c r="BT171" s="37">
        <f t="shared" si="228"/>
        <v>0</v>
      </c>
      <c r="BU171" s="32" t="str">
        <f t="shared" si="229"/>
        <v/>
      </c>
      <c r="BV171" s="32"/>
      <c r="BY171" s="6">
        <f t="shared" si="207"/>
        <v>165</v>
      </c>
      <c r="BZ171" s="9">
        <f t="shared" si="230"/>
        <v>500</v>
      </c>
      <c r="CA171" s="6">
        <f t="shared" si="231"/>
        <v>0</v>
      </c>
      <c r="CC171" s="8">
        <f t="shared" si="195"/>
        <v>500</v>
      </c>
      <c r="CD171" s="42" t="str">
        <f t="shared" si="232"/>
        <v>NA</v>
      </c>
      <c r="CE171" s="43" t="str" cm="1">
        <f t="array" ref="CE171">IFERROR(_xlfn.XLOOKUP($B$4&amp;$B$11&amp;CD171,$A$69:$A$91&amp;$B$69:$B$91&amp;$C$69:$C$91,$D$69:$D$91),"")</f>
        <v/>
      </c>
      <c r="CF171" s="42" t="str">
        <f t="shared" si="202"/>
        <v/>
      </c>
      <c r="CG171" s="44" t="str">
        <f t="shared" si="233"/>
        <v/>
      </c>
      <c r="CH171" s="44">
        <f t="shared" si="234"/>
        <v>0</v>
      </c>
      <c r="CI171" s="42" t="str">
        <f t="shared" si="235"/>
        <v/>
      </c>
      <c r="CJ171" s="42"/>
      <c r="CM171" s="6">
        <f t="shared" si="208"/>
        <v>165</v>
      </c>
      <c r="CN171" s="9">
        <f t="shared" si="236"/>
        <v>500</v>
      </c>
      <c r="CQ171" s="8">
        <f t="shared" si="196"/>
        <v>500</v>
      </c>
      <c r="CR171" s="42" t="str">
        <f t="shared" si="237"/>
        <v>NA</v>
      </c>
      <c r="CS171" s="43" t="str" cm="1">
        <f t="array" ref="CS171">IFERROR(_xlfn.XLOOKUP($B$4&amp;$B$11&amp;CR171,$A$69:$A$91&amp;$B$69:$B$91&amp;$C$69:$C$91,$D$69:$D$91),"")</f>
        <v/>
      </c>
      <c r="CT171" s="42" t="str">
        <f t="shared" si="203"/>
        <v/>
      </c>
      <c r="CU171" s="44" t="str">
        <f t="shared" si="238"/>
        <v/>
      </c>
      <c r="CV171" s="44">
        <f t="shared" si="239"/>
        <v>0</v>
      </c>
      <c r="CW171" s="42" t="str">
        <f t="shared" si="240"/>
        <v/>
      </c>
      <c r="DA171" s="6">
        <f t="shared" si="209"/>
        <v>165</v>
      </c>
      <c r="DB171" s="4">
        <f t="shared" si="188"/>
        <v>625</v>
      </c>
      <c r="DC171" s="6">
        <f t="shared" si="241"/>
        <v>0</v>
      </c>
      <c r="DE171" s="24">
        <f t="shared" si="197"/>
        <v>625</v>
      </c>
      <c r="DF171" s="42" t="str">
        <f t="shared" si="242"/>
        <v>NA</v>
      </c>
      <c r="DG171" s="43" t="str" cm="1">
        <f t="array" ref="DG171">IFERROR(_xlfn.XLOOKUP($B$4&amp;$B$11&amp;DF171,$A$69:$A$91&amp;$B$69:$B$91&amp;$C$69:$C$91,$D$69:$D$91),"")</f>
        <v/>
      </c>
      <c r="DH171" s="44" t="str">
        <f t="shared" si="255"/>
        <v/>
      </c>
      <c r="DI171" s="44">
        <f t="shared" si="243"/>
        <v>0</v>
      </c>
      <c r="DJ171" s="44">
        <f t="shared" si="244"/>
        <v>0</v>
      </c>
      <c r="DK171" s="42" t="str">
        <f t="shared" si="245"/>
        <v/>
      </c>
      <c r="DL171" s="42"/>
      <c r="DO171" s="6">
        <f t="shared" si="210"/>
        <v>165</v>
      </c>
      <c r="DP171" s="3">
        <f t="shared" si="189"/>
        <v>625</v>
      </c>
      <c r="DS171" s="24">
        <f t="shared" si="204"/>
        <v>625</v>
      </c>
      <c r="DT171" s="42" t="str">
        <f t="shared" si="246"/>
        <v>NA</v>
      </c>
      <c r="DU171" s="43" t="str" cm="1">
        <f t="array" ref="DU171">IFERROR(_xlfn.XLOOKUP($B$4&amp;$B$11&amp;DT171,$A$69:$A$91&amp;$B$69:$B$91&amp;$C$69:$C$91,$D$69:$D$91),"")</f>
        <v/>
      </c>
      <c r="DV171" s="44" t="str">
        <f t="shared" si="256"/>
        <v/>
      </c>
      <c r="DW171" s="44">
        <f t="shared" si="247"/>
        <v>0</v>
      </c>
      <c r="DX171" s="44">
        <f t="shared" si="248"/>
        <v>0</v>
      </c>
      <c r="DY171" s="42" t="str">
        <f t="shared" si="249"/>
        <v/>
      </c>
      <c r="DZ171" s="42"/>
      <c r="EC171" s="6">
        <f t="shared" si="211"/>
        <v>165</v>
      </c>
      <c r="ED171" s="47">
        <f t="shared" si="259"/>
        <v>531.91489361702122</v>
      </c>
      <c r="EE171" s="6">
        <f t="shared" si="258"/>
        <v>0</v>
      </c>
      <c r="EG171" s="8">
        <f t="shared" si="198"/>
        <v>531.91489361702122</v>
      </c>
      <c r="EH171" s="45" t="s">
        <v>62</v>
      </c>
      <c r="EI171" s="110">
        <f t="shared" si="260"/>
        <v>0</v>
      </c>
      <c r="EJ171" s="109">
        <f t="shared" si="257"/>
        <v>0</v>
      </c>
      <c r="EK171" s="109">
        <f t="shared" si="250"/>
        <v>0</v>
      </c>
      <c r="EL171" s="44">
        <f t="shared" si="251"/>
        <v>0</v>
      </c>
      <c r="EM171" s="42" t="str">
        <f t="shared" si="252"/>
        <v/>
      </c>
    </row>
    <row r="172" spans="21:143" hidden="1" x14ac:dyDescent="0.25">
      <c r="U172" s="6">
        <f t="shared" si="205"/>
        <v>166</v>
      </c>
      <c r="V172" s="9">
        <f t="shared" si="212"/>
        <v>500</v>
      </c>
      <c r="Y172" s="8">
        <f t="shared" si="192"/>
        <v>500</v>
      </c>
      <c r="Z172" s="30" t="str">
        <f t="shared" si="213"/>
        <v>NA</v>
      </c>
      <c r="AA172" s="28" t="str" cm="1">
        <f t="array" ref="AA172">IFERROR(_xlfn.XLOOKUP($B$4&amp;$B$11&amp;Z172,$A$69:$A$91&amp;$B$69:$B$91&amp;$C$69:$C$91,$D$69:$D$91),"")</f>
        <v/>
      </c>
      <c r="AB172" s="30" t="str">
        <f t="shared" si="199"/>
        <v/>
      </c>
      <c r="AC172" s="29" t="str">
        <f t="shared" si="214"/>
        <v/>
      </c>
      <c r="AD172" s="29">
        <f t="shared" si="215"/>
        <v>0</v>
      </c>
      <c r="AE172" s="30" t="str">
        <f t="shared" si="216"/>
        <v/>
      </c>
      <c r="AI172" s="6">
        <f t="shared" si="206"/>
        <v>166</v>
      </c>
      <c r="AJ172" s="9">
        <f t="shared" si="217"/>
        <v>500</v>
      </c>
      <c r="AM172" s="8">
        <f t="shared" si="193"/>
        <v>500</v>
      </c>
      <c r="AN172" s="32" t="str">
        <f t="shared" si="218"/>
        <v>NA</v>
      </c>
      <c r="AO172" s="33" t="str" cm="1">
        <f t="array" ref="AO172">IFERROR(_xlfn.XLOOKUP($B$4&amp;$B$11&amp;AN172,$A$69:$A$91&amp;$B$69:$B$91&amp;$C$69:$C$91,$D$69:$D$91),"")</f>
        <v/>
      </c>
      <c r="AP172" s="32" t="str">
        <f t="shared" si="200"/>
        <v/>
      </c>
      <c r="AQ172" s="37" t="str">
        <f t="shared" si="219"/>
        <v/>
      </c>
      <c r="AR172" s="37">
        <f t="shared" si="220"/>
        <v>0</v>
      </c>
      <c r="AS172" s="32" t="str">
        <f t="shared" si="221"/>
        <v/>
      </c>
      <c r="AT172" s="32"/>
      <c r="AU172" s="8"/>
      <c r="AV172" s="8"/>
      <c r="AW172" s="20">
        <f t="shared" si="190"/>
        <v>166</v>
      </c>
      <c r="AX172" s="22">
        <f t="shared" si="186"/>
        <v>625</v>
      </c>
      <c r="AY172" s="8"/>
      <c r="AZ172" s="8"/>
      <c r="BA172" s="22">
        <f t="shared" si="191"/>
        <v>625</v>
      </c>
      <c r="BB172" s="32" t="str">
        <f t="shared" si="222"/>
        <v>NA</v>
      </c>
      <c r="BC172" s="33" t="str" cm="1">
        <f t="array" ref="BC172">IFERROR(_xlfn.XLOOKUP($B$4&amp;$B$11&amp;BB172,$A$69:$A$91&amp;$B$69:$B$91&amp;$C$69:$C$91,$D$69:$D$91),"")</f>
        <v/>
      </c>
      <c r="BD172" s="37" t="str">
        <f t="shared" si="253"/>
        <v/>
      </c>
      <c r="BE172" s="37">
        <f t="shared" si="223"/>
        <v>0</v>
      </c>
      <c r="BF172" s="37">
        <f t="shared" si="224"/>
        <v>0</v>
      </c>
      <c r="BG172" s="32" t="str">
        <f t="shared" si="225"/>
        <v/>
      </c>
      <c r="BK172" s="20">
        <f t="shared" si="201"/>
        <v>166</v>
      </c>
      <c r="BL172" s="22">
        <f t="shared" si="187"/>
        <v>625</v>
      </c>
      <c r="BO172" s="22">
        <f t="shared" si="194"/>
        <v>625</v>
      </c>
      <c r="BP172" s="32" t="str">
        <f t="shared" si="226"/>
        <v>NA</v>
      </c>
      <c r="BQ172" s="33" t="str" cm="1">
        <f t="array" ref="BQ172">IFERROR(_xlfn.XLOOKUP($B$4&amp;$B$11&amp;BP172,$A$69:$A$91&amp;$B$69:$B$91&amp;$C$69:$C$91,$D$69:$D$91),"")</f>
        <v/>
      </c>
      <c r="BR172" s="37" t="str">
        <f t="shared" si="254"/>
        <v/>
      </c>
      <c r="BS172" s="37">
        <f t="shared" si="227"/>
        <v>0</v>
      </c>
      <c r="BT172" s="37">
        <f t="shared" si="228"/>
        <v>0</v>
      </c>
      <c r="BU172" s="32" t="str">
        <f t="shared" si="229"/>
        <v/>
      </c>
      <c r="BV172" s="32"/>
      <c r="BY172" s="6">
        <f t="shared" si="207"/>
        <v>166</v>
      </c>
      <c r="BZ172" s="9">
        <f t="shared" si="230"/>
        <v>500</v>
      </c>
      <c r="CA172" s="6">
        <f t="shared" si="231"/>
        <v>0</v>
      </c>
      <c r="CC172" s="8">
        <f t="shared" si="195"/>
        <v>500</v>
      </c>
      <c r="CD172" s="42" t="str">
        <f t="shared" si="232"/>
        <v>NA</v>
      </c>
      <c r="CE172" s="43" t="str" cm="1">
        <f t="array" ref="CE172">IFERROR(_xlfn.XLOOKUP($B$4&amp;$B$11&amp;CD172,$A$69:$A$91&amp;$B$69:$B$91&amp;$C$69:$C$91,$D$69:$D$91),"")</f>
        <v/>
      </c>
      <c r="CF172" s="42" t="str">
        <f t="shared" si="202"/>
        <v/>
      </c>
      <c r="CG172" s="44" t="str">
        <f t="shared" si="233"/>
        <v/>
      </c>
      <c r="CH172" s="44">
        <f t="shared" si="234"/>
        <v>0</v>
      </c>
      <c r="CI172" s="42" t="str">
        <f t="shared" si="235"/>
        <v/>
      </c>
      <c r="CJ172" s="42"/>
      <c r="CM172" s="6">
        <f t="shared" si="208"/>
        <v>166</v>
      </c>
      <c r="CN172" s="9">
        <f t="shared" si="236"/>
        <v>500</v>
      </c>
      <c r="CQ172" s="8">
        <f t="shared" si="196"/>
        <v>500</v>
      </c>
      <c r="CR172" s="42" t="str">
        <f t="shared" si="237"/>
        <v>NA</v>
      </c>
      <c r="CS172" s="43" t="str" cm="1">
        <f t="array" ref="CS172">IFERROR(_xlfn.XLOOKUP($B$4&amp;$B$11&amp;CR172,$A$69:$A$91&amp;$B$69:$B$91&amp;$C$69:$C$91,$D$69:$D$91),"")</f>
        <v/>
      </c>
      <c r="CT172" s="42" t="str">
        <f t="shared" si="203"/>
        <v/>
      </c>
      <c r="CU172" s="44" t="str">
        <f t="shared" si="238"/>
        <v/>
      </c>
      <c r="CV172" s="44">
        <f t="shared" si="239"/>
        <v>0</v>
      </c>
      <c r="CW172" s="42" t="str">
        <f t="shared" si="240"/>
        <v/>
      </c>
      <c r="DA172" s="6">
        <f t="shared" si="209"/>
        <v>166</v>
      </c>
      <c r="DB172" s="4">
        <f t="shared" si="188"/>
        <v>625</v>
      </c>
      <c r="DC172" s="6">
        <f t="shared" si="241"/>
        <v>0</v>
      </c>
      <c r="DE172" s="24">
        <f t="shared" si="197"/>
        <v>625</v>
      </c>
      <c r="DF172" s="42" t="str">
        <f t="shared" si="242"/>
        <v>NA</v>
      </c>
      <c r="DG172" s="43" t="str" cm="1">
        <f t="array" ref="DG172">IFERROR(_xlfn.XLOOKUP($B$4&amp;$B$11&amp;DF172,$A$69:$A$91&amp;$B$69:$B$91&amp;$C$69:$C$91,$D$69:$D$91),"")</f>
        <v/>
      </c>
      <c r="DH172" s="44" t="str">
        <f t="shared" si="255"/>
        <v/>
      </c>
      <c r="DI172" s="44">
        <f t="shared" si="243"/>
        <v>0</v>
      </c>
      <c r="DJ172" s="44">
        <f t="shared" si="244"/>
        <v>0</v>
      </c>
      <c r="DK172" s="42" t="str">
        <f t="shared" si="245"/>
        <v/>
      </c>
      <c r="DL172" s="42"/>
      <c r="DO172" s="6">
        <f t="shared" si="210"/>
        <v>166</v>
      </c>
      <c r="DP172" s="3">
        <f t="shared" si="189"/>
        <v>625</v>
      </c>
      <c r="DS172" s="24">
        <f t="shared" si="204"/>
        <v>625</v>
      </c>
      <c r="DT172" s="42" t="str">
        <f t="shared" si="246"/>
        <v>NA</v>
      </c>
      <c r="DU172" s="43" t="str" cm="1">
        <f t="array" ref="DU172">IFERROR(_xlfn.XLOOKUP($B$4&amp;$B$11&amp;DT172,$A$69:$A$91&amp;$B$69:$B$91&amp;$C$69:$C$91,$D$69:$D$91),"")</f>
        <v/>
      </c>
      <c r="DV172" s="44" t="str">
        <f t="shared" si="256"/>
        <v/>
      </c>
      <c r="DW172" s="44">
        <f t="shared" si="247"/>
        <v>0</v>
      </c>
      <c r="DX172" s="44">
        <f t="shared" si="248"/>
        <v>0</v>
      </c>
      <c r="DY172" s="42" t="str">
        <f t="shared" si="249"/>
        <v/>
      </c>
      <c r="DZ172" s="42"/>
      <c r="EC172" s="6">
        <f t="shared" si="211"/>
        <v>166</v>
      </c>
      <c r="ED172" s="47">
        <f t="shared" si="259"/>
        <v>531.91489361702122</v>
      </c>
      <c r="EE172" s="6">
        <f t="shared" si="258"/>
        <v>0</v>
      </c>
      <c r="EG172" s="8">
        <f t="shared" si="198"/>
        <v>531.91489361702122</v>
      </c>
      <c r="EH172" s="45" t="s">
        <v>62</v>
      </c>
      <c r="EI172" s="110">
        <f t="shared" si="260"/>
        <v>0</v>
      </c>
      <c r="EJ172" s="109">
        <f t="shared" si="257"/>
        <v>0</v>
      </c>
      <c r="EK172" s="109">
        <f t="shared" si="250"/>
        <v>0</v>
      </c>
      <c r="EL172" s="44">
        <f t="shared" si="251"/>
        <v>0</v>
      </c>
      <c r="EM172" s="42" t="str">
        <f t="shared" si="252"/>
        <v/>
      </c>
    </row>
    <row r="173" spans="21:143" hidden="1" x14ac:dyDescent="0.25">
      <c r="U173" s="6">
        <f t="shared" si="205"/>
        <v>167</v>
      </c>
      <c r="V173" s="9">
        <f t="shared" si="212"/>
        <v>500</v>
      </c>
      <c r="Y173" s="8">
        <f t="shared" si="192"/>
        <v>500</v>
      </c>
      <c r="Z173" s="30" t="str">
        <f t="shared" si="213"/>
        <v>NA</v>
      </c>
      <c r="AA173" s="28" t="str" cm="1">
        <f t="array" ref="AA173">IFERROR(_xlfn.XLOOKUP($B$4&amp;$B$11&amp;Z173,$A$69:$A$91&amp;$B$69:$B$91&amp;$C$69:$C$91,$D$69:$D$91),"")</f>
        <v/>
      </c>
      <c r="AB173" s="30" t="str">
        <f t="shared" si="199"/>
        <v/>
      </c>
      <c r="AC173" s="29" t="str">
        <f t="shared" si="214"/>
        <v/>
      </c>
      <c r="AD173" s="29">
        <f t="shared" si="215"/>
        <v>0</v>
      </c>
      <c r="AE173" s="30" t="str">
        <f t="shared" si="216"/>
        <v/>
      </c>
      <c r="AI173" s="6">
        <f t="shared" si="206"/>
        <v>167</v>
      </c>
      <c r="AJ173" s="9">
        <f t="shared" si="217"/>
        <v>500</v>
      </c>
      <c r="AM173" s="8">
        <f t="shared" si="193"/>
        <v>500</v>
      </c>
      <c r="AN173" s="32" t="str">
        <f t="shared" si="218"/>
        <v>NA</v>
      </c>
      <c r="AO173" s="33" t="str" cm="1">
        <f t="array" ref="AO173">IFERROR(_xlfn.XLOOKUP($B$4&amp;$B$11&amp;AN173,$A$69:$A$91&amp;$B$69:$B$91&amp;$C$69:$C$91,$D$69:$D$91),"")</f>
        <v/>
      </c>
      <c r="AP173" s="32" t="str">
        <f t="shared" si="200"/>
        <v/>
      </c>
      <c r="AQ173" s="37" t="str">
        <f t="shared" si="219"/>
        <v/>
      </c>
      <c r="AR173" s="37">
        <f t="shared" si="220"/>
        <v>0</v>
      </c>
      <c r="AS173" s="32" t="str">
        <f t="shared" si="221"/>
        <v/>
      </c>
      <c r="AT173" s="32"/>
      <c r="AU173" s="8"/>
      <c r="AV173" s="8"/>
      <c r="AW173" s="20">
        <f t="shared" si="190"/>
        <v>167</v>
      </c>
      <c r="AX173" s="22">
        <f t="shared" si="186"/>
        <v>625</v>
      </c>
      <c r="AY173" s="8"/>
      <c r="AZ173" s="8"/>
      <c r="BA173" s="22">
        <f t="shared" si="191"/>
        <v>625</v>
      </c>
      <c r="BB173" s="32" t="str">
        <f t="shared" si="222"/>
        <v>NA</v>
      </c>
      <c r="BC173" s="33" t="str" cm="1">
        <f t="array" ref="BC173">IFERROR(_xlfn.XLOOKUP($B$4&amp;$B$11&amp;BB173,$A$69:$A$91&amp;$B$69:$B$91&amp;$C$69:$C$91,$D$69:$D$91),"")</f>
        <v/>
      </c>
      <c r="BD173" s="37" t="str">
        <f t="shared" si="253"/>
        <v/>
      </c>
      <c r="BE173" s="37">
        <f t="shared" si="223"/>
        <v>0</v>
      </c>
      <c r="BF173" s="37">
        <f t="shared" si="224"/>
        <v>0</v>
      </c>
      <c r="BG173" s="32" t="str">
        <f t="shared" si="225"/>
        <v/>
      </c>
      <c r="BK173" s="20">
        <f t="shared" si="201"/>
        <v>167</v>
      </c>
      <c r="BL173" s="22">
        <f t="shared" si="187"/>
        <v>625</v>
      </c>
      <c r="BO173" s="22">
        <f t="shared" si="194"/>
        <v>625</v>
      </c>
      <c r="BP173" s="32" t="str">
        <f t="shared" si="226"/>
        <v>NA</v>
      </c>
      <c r="BQ173" s="33" t="str" cm="1">
        <f t="array" ref="BQ173">IFERROR(_xlfn.XLOOKUP($B$4&amp;$B$11&amp;BP173,$A$69:$A$91&amp;$B$69:$B$91&amp;$C$69:$C$91,$D$69:$D$91),"")</f>
        <v/>
      </c>
      <c r="BR173" s="37" t="str">
        <f t="shared" si="254"/>
        <v/>
      </c>
      <c r="BS173" s="37">
        <f t="shared" si="227"/>
        <v>0</v>
      </c>
      <c r="BT173" s="37">
        <f t="shared" si="228"/>
        <v>0</v>
      </c>
      <c r="BU173" s="32" t="str">
        <f t="shared" si="229"/>
        <v/>
      </c>
      <c r="BV173" s="32"/>
      <c r="BY173" s="6">
        <f t="shared" si="207"/>
        <v>167</v>
      </c>
      <c r="BZ173" s="9">
        <f t="shared" si="230"/>
        <v>500</v>
      </c>
      <c r="CA173" s="6">
        <f t="shared" si="231"/>
        <v>0</v>
      </c>
      <c r="CC173" s="8">
        <f t="shared" si="195"/>
        <v>500</v>
      </c>
      <c r="CD173" s="42" t="str">
        <f t="shared" si="232"/>
        <v>NA</v>
      </c>
      <c r="CE173" s="43" t="str" cm="1">
        <f t="array" ref="CE173">IFERROR(_xlfn.XLOOKUP($B$4&amp;$B$11&amp;CD173,$A$69:$A$91&amp;$B$69:$B$91&amp;$C$69:$C$91,$D$69:$D$91),"")</f>
        <v/>
      </c>
      <c r="CF173" s="42" t="str">
        <f t="shared" si="202"/>
        <v/>
      </c>
      <c r="CG173" s="44" t="str">
        <f t="shared" si="233"/>
        <v/>
      </c>
      <c r="CH173" s="44">
        <f t="shared" si="234"/>
        <v>0</v>
      </c>
      <c r="CI173" s="42" t="str">
        <f t="shared" si="235"/>
        <v/>
      </c>
      <c r="CJ173" s="42"/>
      <c r="CM173" s="6">
        <f t="shared" si="208"/>
        <v>167</v>
      </c>
      <c r="CN173" s="9">
        <f t="shared" si="236"/>
        <v>500</v>
      </c>
      <c r="CQ173" s="8">
        <f t="shared" si="196"/>
        <v>500</v>
      </c>
      <c r="CR173" s="42" t="str">
        <f t="shared" si="237"/>
        <v>NA</v>
      </c>
      <c r="CS173" s="43" t="str" cm="1">
        <f t="array" ref="CS173">IFERROR(_xlfn.XLOOKUP($B$4&amp;$B$11&amp;CR173,$A$69:$A$91&amp;$B$69:$B$91&amp;$C$69:$C$91,$D$69:$D$91),"")</f>
        <v/>
      </c>
      <c r="CT173" s="42" t="str">
        <f t="shared" si="203"/>
        <v/>
      </c>
      <c r="CU173" s="44" t="str">
        <f t="shared" si="238"/>
        <v/>
      </c>
      <c r="CV173" s="44">
        <f t="shared" si="239"/>
        <v>0</v>
      </c>
      <c r="CW173" s="42" t="str">
        <f t="shared" si="240"/>
        <v/>
      </c>
      <c r="DA173" s="6">
        <f t="shared" si="209"/>
        <v>167</v>
      </c>
      <c r="DB173" s="4">
        <f t="shared" si="188"/>
        <v>625</v>
      </c>
      <c r="DC173" s="6">
        <f t="shared" si="241"/>
        <v>0</v>
      </c>
      <c r="DE173" s="24">
        <f t="shared" si="197"/>
        <v>625</v>
      </c>
      <c r="DF173" s="42" t="str">
        <f t="shared" si="242"/>
        <v>NA</v>
      </c>
      <c r="DG173" s="43" t="str" cm="1">
        <f t="array" ref="DG173">IFERROR(_xlfn.XLOOKUP($B$4&amp;$B$11&amp;DF173,$A$69:$A$91&amp;$B$69:$B$91&amp;$C$69:$C$91,$D$69:$D$91),"")</f>
        <v/>
      </c>
      <c r="DH173" s="44" t="str">
        <f t="shared" si="255"/>
        <v/>
      </c>
      <c r="DI173" s="44">
        <f t="shared" si="243"/>
        <v>0</v>
      </c>
      <c r="DJ173" s="44">
        <f t="shared" si="244"/>
        <v>0</v>
      </c>
      <c r="DK173" s="42" t="str">
        <f t="shared" si="245"/>
        <v/>
      </c>
      <c r="DL173" s="42"/>
      <c r="DO173" s="6">
        <f t="shared" si="210"/>
        <v>167</v>
      </c>
      <c r="DP173" s="3">
        <f t="shared" si="189"/>
        <v>625</v>
      </c>
      <c r="DS173" s="24">
        <f t="shared" si="204"/>
        <v>625</v>
      </c>
      <c r="DT173" s="42" t="str">
        <f t="shared" si="246"/>
        <v>NA</v>
      </c>
      <c r="DU173" s="43" t="str" cm="1">
        <f t="array" ref="DU173">IFERROR(_xlfn.XLOOKUP($B$4&amp;$B$11&amp;DT173,$A$69:$A$91&amp;$B$69:$B$91&amp;$C$69:$C$91,$D$69:$D$91),"")</f>
        <v/>
      </c>
      <c r="DV173" s="44" t="str">
        <f t="shared" si="256"/>
        <v/>
      </c>
      <c r="DW173" s="44">
        <f t="shared" si="247"/>
        <v>0</v>
      </c>
      <c r="DX173" s="44">
        <f t="shared" si="248"/>
        <v>0</v>
      </c>
      <c r="DY173" s="42" t="str">
        <f t="shared" si="249"/>
        <v/>
      </c>
      <c r="DZ173" s="42"/>
      <c r="EC173" s="6">
        <f t="shared" si="211"/>
        <v>167</v>
      </c>
      <c r="ED173" s="47">
        <f t="shared" si="259"/>
        <v>531.91489361702122</v>
      </c>
      <c r="EE173" s="6">
        <f t="shared" si="258"/>
        <v>0</v>
      </c>
      <c r="EG173" s="8">
        <f t="shared" si="198"/>
        <v>531.91489361702122</v>
      </c>
      <c r="EH173" s="45" t="s">
        <v>62</v>
      </c>
      <c r="EI173" s="110">
        <f t="shared" si="260"/>
        <v>0</v>
      </c>
      <c r="EJ173" s="109">
        <f t="shared" si="257"/>
        <v>0</v>
      </c>
      <c r="EK173" s="109">
        <f t="shared" si="250"/>
        <v>0</v>
      </c>
      <c r="EL173" s="44">
        <f t="shared" si="251"/>
        <v>0</v>
      </c>
      <c r="EM173" s="42" t="str">
        <f t="shared" si="252"/>
        <v/>
      </c>
    </row>
    <row r="174" spans="21:143" hidden="1" x14ac:dyDescent="0.25">
      <c r="U174" s="6">
        <f t="shared" si="205"/>
        <v>168</v>
      </c>
      <c r="V174" s="9">
        <f t="shared" si="212"/>
        <v>500</v>
      </c>
      <c r="Y174" s="8">
        <f t="shared" si="192"/>
        <v>500</v>
      </c>
      <c r="Z174" s="30" t="str">
        <f t="shared" si="213"/>
        <v>NA</v>
      </c>
      <c r="AA174" s="28" t="str" cm="1">
        <f t="array" ref="AA174">IFERROR(_xlfn.XLOOKUP($B$4&amp;$B$11&amp;Z174,$A$69:$A$91&amp;$B$69:$B$91&amp;$C$69:$C$91,$D$69:$D$91),"")</f>
        <v/>
      </c>
      <c r="AB174" s="30" t="str">
        <f t="shared" si="199"/>
        <v/>
      </c>
      <c r="AC174" s="29" t="str">
        <f t="shared" si="214"/>
        <v/>
      </c>
      <c r="AD174" s="29">
        <f t="shared" si="215"/>
        <v>0</v>
      </c>
      <c r="AE174" s="30" t="str">
        <f t="shared" si="216"/>
        <v/>
      </c>
      <c r="AI174" s="6">
        <f t="shared" si="206"/>
        <v>168</v>
      </c>
      <c r="AJ174" s="9">
        <f t="shared" si="217"/>
        <v>500</v>
      </c>
      <c r="AM174" s="8">
        <f t="shared" si="193"/>
        <v>500</v>
      </c>
      <c r="AN174" s="32" t="str">
        <f t="shared" si="218"/>
        <v>NA</v>
      </c>
      <c r="AO174" s="33" t="str" cm="1">
        <f t="array" ref="AO174">IFERROR(_xlfn.XLOOKUP($B$4&amp;$B$11&amp;AN174,$A$69:$A$91&amp;$B$69:$B$91&amp;$C$69:$C$91,$D$69:$D$91),"")</f>
        <v/>
      </c>
      <c r="AP174" s="32" t="str">
        <f t="shared" si="200"/>
        <v/>
      </c>
      <c r="AQ174" s="37" t="str">
        <f t="shared" si="219"/>
        <v/>
      </c>
      <c r="AR174" s="37">
        <f t="shared" si="220"/>
        <v>0</v>
      </c>
      <c r="AS174" s="32" t="str">
        <f t="shared" si="221"/>
        <v/>
      </c>
      <c r="AT174" s="32"/>
      <c r="AU174" s="8"/>
      <c r="AV174" s="8"/>
      <c r="AW174" s="20">
        <f t="shared" si="190"/>
        <v>168</v>
      </c>
      <c r="AX174" s="22">
        <f t="shared" si="186"/>
        <v>625</v>
      </c>
      <c r="AY174" s="8"/>
      <c r="AZ174" s="8"/>
      <c r="BA174" s="22">
        <f t="shared" si="191"/>
        <v>625</v>
      </c>
      <c r="BB174" s="32" t="str">
        <f t="shared" si="222"/>
        <v>NA</v>
      </c>
      <c r="BC174" s="33" t="str" cm="1">
        <f t="array" ref="BC174">IFERROR(_xlfn.XLOOKUP($B$4&amp;$B$11&amp;BB174,$A$69:$A$91&amp;$B$69:$B$91&amp;$C$69:$C$91,$D$69:$D$91),"")</f>
        <v/>
      </c>
      <c r="BD174" s="37" t="str">
        <f t="shared" si="253"/>
        <v/>
      </c>
      <c r="BE174" s="37">
        <f t="shared" si="223"/>
        <v>0</v>
      </c>
      <c r="BF174" s="37">
        <f t="shared" si="224"/>
        <v>0</v>
      </c>
      <c r="BG174" s="32" t="str">
        <f t="shared" si="225"/>
        <v/>
      </c>
      <c r="BK174" s="20">
        <f t="shared" si="201"/>
        <v>168</v>
      </c>
      <c r="BL174" s="22">
        <f t="shared" si="187"/>
        <v>625</v>
      </c>
      <c r="BO174" s="22">
        <f t="shared" si="194"/>
        <v>625</v>
      </c>
      <c r="BP174" s="32" t="str">
        <f t="shared" si="226"/>
        <v>NA</v>
      </c>
      <c r="BQ174" s="33" t="str" cm="1">
        <f t="array" ref="BQ174">IFERROR(_xlfn.XLOOKUP($B$4&amp;$B$11&amp;BP174,$A$69:$A$91&amp;$B$69:$B$91&amp;$C$69:$C$91,$D$69:$D$91),"")</f>
        <v/>
      </c>
      <c r="BR174" s="37" t="str">
        <f t="shared" si="254"/>
        <v/>
      </c>
      <c r="BS174" s="37">
        <f t="shared" si="227"/>
        <v>0</v>
      </c>
      <c r="BT174" s="37">
        <f t="shared" si="228"/>
        <v>0</v>
      </c>
      <c r="BU174" s="32" t="str">
        <f t="shared" si="229"/>
        <v/>
      </c>
      <c r="BV174" s="32"/>
      <c r="BY174" s="6">
        <f t="shared" si="207"/>
        <v>168</v>
      </c>
      <c r="BZ174" s="9">
        <f t="shared" si="230"/>
        <v>500</v>
      </c>
      <c r="CA174" s="6">
        <f t="shared" si="231"/>
        <v>395</v>
      </c>
      <c r="CC174" s="8">
        <f t="shared" si="195"/>
        <v>895</v>
      </c>
      <c r="CD174" s="42" t="str">
        <f t="shared" si="232"/>
        <v>NA</v>
      </c>
      <c r="CE174" s="43" t="str" cm="1">
        <f t="array" ref="CE174">IFERROR(_xlfn.XLOOKUP($B$4&amp;$B$11&amp;CD174,$A$69:$A$91&amp;$B$69:$B$91&amp;$C$69:$C$91,$D$69:$D$91),"")</f>
        <v/>
      </c>
      <c r="CF174" s="42" t="str">
        <f t="shared" si="202"/>
        <v/>
      </c>
      <c r="CG174" s="44" t="str">
        <f t="shared" si="233"/>
        <v/>
      </c>
      <c r="CH174" s="44">
        <f t="shared" si="234"/>
        <v>395</v>
      </c>
      <c r="CI174" s="42" t="str">
        <f t="shared" si="235"/>
        <v/>
      </c>
      <c r="CJ174" s="42"/>
      <c r="CM174" s="6">
        <f t="shared" si="208"/>
        <v>168</v>
      </c>
      <c r="CN174" s="9">
        <f t="shared" si="236"/>
        <v>500</v>
      </c>
      <c r="CQ174" s="8">
        <f t="shared" si="196"/>
        <v>500</v>
      </c>
      <c r="CR174" s="42" t="str">
        <f t="shared" si="237"/>
        <v>NA</v>
      </c>
      <c r="CS174" s="43" t="str" cm="1">
        <f t="array" ref="CS174">IFERROR(_xlfn.XLOOKUP($B$4&amp;$B$11&amp;CR174,$A$69:$A$91&amp;$B$69:$B$91&amp;$C$69:$C$91,$D$69:$D$91),"")</f>
        <v/>
      </c>
      <c r="CT174" s="42" t="str">
        <f t="shared" si="203"/>
        <v/>
      </c>
      <c r="CU174" s="44" t="str">
        <f t="shared" si="238"/>
        <v/>
      </c>
      <c r="CV174" s="44">
        <f t="shared" si="239"/>
        <v>0</v>
      </c>
      <c r="CW174" s="42" t="str">
        <f t="shared" si="240"/>
        <v/>
      </c>
      <c r="DA174" s="6">
        <f t="shared" si="209"/>
        <v>168</v>
      </c>
      <c r="DB174" s="4">
        <f t="shared" si="188"/>
        <v>625</v>
      </c>
      <c r="DC174" s="6">
        <f t="shared" si="241"/>
        <v>395</v>
      </c>
      <c r="DE174" s="24">
        <f t="shared" si="197"/>
        <v>1020</v>
      </c>
      <c r="DF174" s="42" t="str">
        <f t="shared" si="242"/>
        <v>NA</v>
      </c>
      <c r="DG174" s="43" t="str" cm="1">
        <f t="array" ref="DG174">IFERROR(_xlfn.XLOOKUP($B$4&amp;$B$11&amp;DF174,$A$69:$A$91&amp;$B$69:$B$91&amp;$C$69:$C$91,$D$69:$D$91),"")</f>
        <v/>
      </c>
      <c r="DH174" s="44" t="str">
        <f t="shared" si="255"/>
        <v/>
      </c>
      <c r="DI174" s="44">
        <f t="shared" si="243"/>
        <v>0</v>
      </c>
      <c r="DJ174" s="44">
        <f t="shared" si="244"/>
        <v>395</v>
      </c>
      <c r="DK174" s="42" t="str">
        <f t="shared" si="245"/>
        <v/>
      </c>
      <c r="DL174" s="42"/>
      <c r="DO174" s="6">
        <f t="shared" si="210"/>
        <v>168</v>
      </c>
      <c r="DP174" s="3">
        <f t="shared" si="189"/>
        <v>625</v>
      </c>
      <c r="DS174" s="24">
        <f t="shared" si="204"/>
        <v>625</v>
      </c>
      <c r="DT174" s="42" t="str">
        <f t="shared" si="246"/>
        <v>NA</v>
      </c>
      <c r="DU174" s="43" t="str" cm="1">
        <f t="array" ref="DU174">IFERROR(_xlfn.XLOOKUP($B$4&amp;$B$11&amp;DT174,$A$69:$A$91&amp;$B$69:$B$91&amp;$C$69:$C$91,$D$69:$D$91),"")</f>
        <v/>
      </c>
      <c r="DV174" s="44" t="str">
        <f t="shared" si="256"/>
        <v/>
      </c>
      <c r="DW174" s="44">
        <f t="shared" si="247"/>
        <v>0</v>
      </c>
      <c r="DX174" s="44">
        <f t="shared" si="248"/>
        <v>0</v>
      </c>
      <c r="DY174" s="42" t="str">
        <f t="shared" si="249"/>
        <v/>
      </c>
      <c r="DZ174" s="42"/>
      <c r="EC174" s="6">
        <f t="shared" si="211"/>
        <v>168</v>
      </c>
      <c r="ED174" s="47">
        <f t="shared" si="259"/>
        <v>531.91489361702122</v>
      </c>
      <c r="EE174" s="6">
        <f t="shared" si="258"/>
        <v>395</v>
      </c>
      <c r="EG174" s="8">
        <f t="shared" si="198"/>
        <v>926.91489361702122</v>
      </c>
      <c r="EH174" s="45" t="s">
        <v>62</v>
      </c>
      <c r="EI174" s="110">
        <f t="shared" si="260"/>
        <v>0</v>
      </c>
      <c r="EJ174" s="109">
        <f t="shared" si="257"/>
        <v>0</v>
      </c>
      <c r="EK174" s="109">
        <f t="shared" si="250"/>
        <v>0</v>
      </c>
      <c r="EL174" s="44">
        <f t="shared" si="251"/>
        <v>395</v>
      </c>
      <c r="EM174" s="42" t="str">
        <f t="shared" si="252"/>
        <v/>
      </c>
    </row>
    <row r="175" spans="21:143" hidden="1" x14ac:dyDescent="0.25">
      <c r="U175" s="6">
        <f t="shared" si="205"/>
        <v>169</v>
      </c>
      <c r="V175" s="9">
        <f t="shared" si="212"/>
        <v>500</v>
      </c>
      <c r="Y175" s="8">
        <f t="shared" si="192"/>
        <v>500</v>
      </c>
      <c r="Z175" s="30" t="str">
        <f t="shared" si="213"/>
        <v>NA</v>
      </c>
      <c r="AA175" s="28" t="str" cm="1">
        <f t="array" ref="AA175">IFERROR(_xlfn.XLOOKUP($B$4&amp;$B$11&amp;Z175,$A$69:$A$91&amp;$B$69:$B$91&amp;$C$69:$C$91,$D$69:$D$91),"")</f>
        <v/>
      </c>
      <c r="AB175" s="30" t="str">
        <f t="shared" si="199"/>
        <v/>
      </c>
      <c r="AC175" s="29" t="str">
        <f t="shared" si="214"/>
        <v/>
      </c>
      <c r="AD175" s="29">
        <f t="shared" si="215"/>
        <v>0</v>
      </c>
      <c r="AE175" s="30" t="str">
        <f t="shared" si="216"/>
        <v/>
      </c>
      <c r="AI175" s="6">
        <f t="shared" si="206"/>
        <v>169</v>
      </c>
      <c r="AJ175" s="9">
        <f t="shared" si="217"/>
        <v>500</v>
      </c>
      <c r="AM175" s="8">
        <f t="shared" si="193"/>
        <v>500</v>
      </c>
      <c r="AN175" s="32" t="str">
        <f t="shared" si="218"/>
        <v>NA</v>
      </c>
      <c r="AO175" s="33" t="str" cm="1">
        <f t="array" ref="AO175">IFERROR(_xlfn.XLOOKUP($B$4&amp;$B$11&amp;AN175,$A$69:$A$91&amp;$B$69:$B$91&amp;$C$69:$C$91,$D$69:$D$91),"")</f>
        <v/>
      </c>
      <c r="AP175" s="32" t="str">
        <f t="shared" si="200"/>
        <v/>
      </c>
      <c r="AQ175" s="37" t="str">
        <f t="shared" si="219"/>
        <v/>
      </c>
      <c r="AR175" s="37">
        <f t="shared" si="220"/>
        <v>0</v>
      </c>
      <c r="AS175" s="32" t="str">
        <f t="shared" si="221"/>
        <v/>
      </c>
      <c r="AT175" s="32"/>
      <c r="AU175" s="8"/>
      <c r="AV175" s="8"/>
      <c r="AW175" s="20">
        <f t="shared" si="190"/>
        <v>169</v>
      </c>
      <c r="AX175" s="22">
        <f t="shared" si="186"/>
        <v>625</v>
      </c>
      <c r="AY175" s="8"/>
      <c r="AZ175" s="8"/>
      <c r="BA175" s="22">
        <f t="shared" si="191"/>
        <v>625</v>
      </c>
      <c r="BB175" s="32" t="str">
        <f t="shared" si="222"/>
        <v>NA</v>
      </c>
      <c r="BC175" s="33" t="str" cm="1">
        <f t="array" ref="BC175">IFERROR(_xlfn.XLOOKUP($B$4&amp;$B$11&amp;BB175,$A$69:$A$91&amp;$B$69:$B$91&amp;$C$69:$C$91,$D$69:$D$91),"")</f>
        <v/>
      </c>
      <c r="BD175" s="37" t="str">
        <f t="shared" si="253"/>
        <v/>
      </c>
      <c r="BE175" s="37">
        <f t="shared" si="223"/>
        <v>0</v>
      </c>
      <c r="BF175" s="37">
        <f t="shared" si="224"/>
        <v>0</v>
      </c>
      <c r="BG175" s="32" t="str">
        <f t="shared" si="225"/>
        <v/>
      </c>
      <c r="BK175" s="20">
        <f t="shared" si="201"/>
        <v>169</v>
      </c>
      <c r="BL175" s="22">
        <f t="shared" si="187"/>
        <v>625</v>
      </c>
      <c r="BO175" s="22">
        <f t="shared" si="194"/>
        <v>625</v>
      </c>
      <c r="BP175" s="32" t="str">
        <f t="shared" si="226"/>
        <v>NA</v>
      </c>
      <c r="BQ175" s="33" t="str" cm="1">
        <f t="array" ref="BQ175">IFERROR(_xlfn.XLOOKUP($B$4&amp;$B$11&amp;BP175,$A$69:$A$91&amp;$B$69:$B$91&amp;$C$69:$C$91,$D$69:$D$91),"")</f>
        <v/>
      </c>
      <c r="BR175" s="37" t="str">
        <f t="shared" si="254"/>
        <v/>
      </c>
      <c r="BS175" s="37">
        <f t="shared" si="227"/>
        <v>0</v>
      </c>
      <c r="BT175" s="37">
        <f t="shared" si="228"/>
        <v>0</v>
      </c>
      <c r="BU175" s="32" t="str">
        <f t="shared" si="229"/>
        <v/>
      </c>
      <c r="BV175" s="32"/>
      <c r="BY175" s="6">
        <f t="shared" si="207"/>
        <v>169</v>
      </c>
      <c r="BZ175" s="9">
        <f t="shared" si="230"/>
        <v>500</v>
      </c>
      <c r="CA175" s="6">
        <f t="shared" si="231"/>
        <v>0</v>
      </c>
      <c r="CC175" s="8">
        <f t="shared" si="195"/>
        <v>500</v>
      </c>
      <c r="CD175" s="42" t="str">
        <f t="shared" si="232"/>
        <v>NA</v>
      </c>
      <c r="CE175" s="43" t="str" cm="1">
        <f t="array" ref="CE175">IFERROR(_xlfn.XLOOKUP($B$4&amp;$B$11&amp;CD175,$A$69:$A$91&amp;$B$69:$B$91&amp;$C$69:$C$91,$D$69:$D$91),"")</f>
        <v/>
      </c>
      <c r="CF175" s="42" t="str">
        <f t="shared" si="202"/>
        <v/>
      </c>
      <c r="CG175" s="44" t="str">
        <f t="shared" si="233"/>
        <v/>
      </c>
      <c r="CH175" s="44">
        <f t="shared" si="234"/>
        <v>0</v>
      </c>
      <c r="CI175" s="42" t="str">
        <f t="shared" si="235"/>
        <v/>
      </c>
      <c r="CJ175" s="42"/>
      <c r="CM175" s="6">
        <f t="shared" si="208"/>
        <v>169</v>
      </c>
      <c r="CN175" s="9">
        <f t="shared" si="236"/>
        <v>500</v>
      </c>
      <c r="CQ175" s="8">
        <f t="shared" si="196"/>
        <v>500</v>
      </c>
      <c r="CR175" s="42" t="str">
        <f t="shared" si="237"/>
        <v>NA</v>
      </c>
      <c r="CS175" s="43" t="str" cm="1">
        <f t="array" ref="CS175">IFERROR(_xlfn.XLOOKUP($B$4&amp;$B$11&amp;CR175,$A$69:$A$91&amp;$B$69:$B$91&amp;$C$69:$C$91,$D$69:$D$91),"")</f>
        <v/>
      </c>
      <c r="CT175" s="42" t="str">
        <f t="shared" si="203"/>
        <v/>
      </c>
      <c r="CU175" s="44" t="str">
        <f t="shared" si="238"/>
        <v/>
      </c>
      <c r="CV175" s="44">
        <f t="shared" si="239"/>
        <v>0</v>
      </c>
      <c r="CW175" s="42" t="str">
        <f t="shared" si="240"/>
        <v/>
      </c>
      <c r="DA175" s="6">
        <f t="shared" si="209"/>
        <v>169</v>
      </c>
      <c r="DB175" s="4">
        <f t="shared" si="188"/>
        <v>625</v>
      </c>
      <c r="DC175" s="6">
        <f t="shared" si="241"/>
        <v>0</v>
      </c>
      <c r="DE175" s="24">
        <f t="shared" si="197"/>
        <v>625</v>
      </c>
      <c r="DF175" s="42" t="str">
        <f t="shared" si="242"/>
        <v>NA</v>
      </c>
      <c r="DG175" s="43" t="str" cm="1">
        <f t="array" ref="DG175">IFERROR(_xlfn.XLOOKUP($B$4&amp;$B$11&amp;DF175,$A$69:$A$91&amp;$B$69:$B$91&amp;$C$69:$C$91,$D$69:$D$91),"")</f>
        <v/>
      </c>
      <c r="DH175" s="44" t="str">
        <f t="shared" si="255"/>
        <v/>
      </c>
      <c r="DI175" s="44">
        <f t="shared" si="243"/>
        <v>0</v>
      </c>
      <c r="DJ175" s="44">
        <f t="shared" si="244"/>
        <v>0</v>
      </c>
      <c r="DK175" s="42" t="str">
        <f t="shared" si="245"/>
        <v/>
      </c>
      <c r="DL175" s="42"/>
      <c r="DO175" s="6">
        <f t="shared" si="210"/>
        <v>169</v>
      </c>
      <c r="DP175" s="3">
        <f t="shared" si="189"/>
        <v>625</v>
      </c>
      <c r="DS175" s="24">
        <f t="shared" si="204"/>
        <v>625</v>
      </c>
      <c r="DT175" s="42" t="str">
        <f t="shared" si="246"/>
        <v>NA</v>
      </c>
      <c r="DU175" s="43" t="str" cm="1">
        <f t="array" ref="DU175">IFERROR(_xlfn.XLOOKUP($B$4&amp;$B$11&amp;DT175,$A$69:$A$91&amp;$B$69:$B$91&amp;$C$69:$C$91,$D$69:$D$91),"")</f>
        <v/>
      </c>
      <c r="DV175" s="44" t="str">
        <f t="shared" si="256"/>
        <v/>
      </c>
      <c r="DW175" s="44">
        <f t="shared" si="247"/>
        <v>0</v>
      </c>
      <c r="DX175" s="44">
        <f t="shared" si="248"/>
        <v>0</v>
      </c>
      <c r="DY175" s="42" t="str">
        <f t="shared" si="249"/>
        <v/>
      </c>
      <c r="DZ175" s="42"/>
      <c r="EC175" s="6">
        <f t="shared" si="211"/>
        <v>169</v>
      </c>
      <c r="ED175" s="47">
        <f t="shared" si="259"/>
        <v>531.91489361702122</v>
      </c>
      <c r="EE175" s="6">
        <f t="shared" si="258"/>
        <v>0</v>
      </c>
      <c r="EG175" s="8">
        <f t="shared" si="198"/>
        <v>531.91489361702122</v>
      </c>
      <c r="EH175" s="45" t="s">
        <v>62</v>
      </c>
      <c r="EI175" s="110">
        <f t="shared" si="260"/>
        <v>0</v>
      </c>
      <c r="EJ175" s="109">
        <f t="shared" si="257"/>
        <v>0</v>
      </c>
      <c r="EK175" s="109">
        <f t="shared" si="250"/>
        <v>0</v>
      </c>
      <c r="EL175" s="44">
        <f t="shared" si="251"/>
        <v>0</v>
      </c>
      <c r="EM175" s="42" t="str">
        <f t="shared" si="252"/>
        <v/>
      </c>
    </row>
    <row r="176" spans="21:143" hidden="1" x14ac:dyDescent="0.25">
      <c r="U176" s="6">
        <f t="shared" si="205"/>
        <v>170</v>
      </c>
      <c r="V176" s="9">
        <f t="shared" si="212"/>
        <v>500</v>
      </c>
      <c r="Y176" s="8">
        <f t="shared" si="192"/>
        <v>500</v>
      </c>
      <c r="Z176" s="30" t="str">
        <f t="shared" si="213"/>
        <v>NA</v>
      </c>
      <c r="AA176" s="28" t="str" cm="1">
        <f t="array" ref="AA176">IFERROR(_xlfn.XLOOKUP($B$4&amp;$B$11&amp;Z176,$A$69:$A$91&amp;$B$69:$B$91&amp;$C$69:$C$91,$D$69:$D$91),"")</f>
        <v/>
      </c>
      <c r="AB176" s="30" t="str">
        <f t="shared" si="199"/>
        <v/>
      </c>
      <c r="AC176" s="29" t="str">
        <f t="shared" si="214"/>
        <v/>
      </c>
      <c r="AD176" s="29">
        <f t="shared" si="215"/>
        <v>0</v>
      </c>
      <c r="AE176" s="30" t="str">
        <f t="shared" si="216"/>
        <v/>
      </c>
      <c r="AI176" s="6">
        <f t="shared" si="206"/>
        <v>170</v>
      </c>
      <c r="AJ176" s="9">
        <f t="shared" si="217"/>
        <v>500</v>
      </c>
      <c r="AM176" s="8">
        <f t="shared" si="193"/>
        <v>500</v>
      </c>
      <c r="AN176" s="32" t="str">
        <f t="shared" si="218"/>
        <v>NA</v>
      </c>
      <c r="AO176" s="33" t="str" cm="1">
        <f t="array" ref="AO176">IFERROR(_xlfn.XLOOKUP($B$4&amp;$B$11&amp;AN176,$A$69:$A$91&amp;$B$69:$B$91&amp;$C$69:$C$91,$D$69:$D$91),"")</f>
        <v/>
      </c>
      <c r="AP176" s="32" t="str">
        <f t="shared" si="200"/>
        <v/>
      </c>
      <c r="AQ176" s="37" t="str">
        <f t="shared" si="219"/>
        <v/>
      </c>
      <c r="AR176" s="37">
        <f t="shared" si="220"/>
        <v>0</v>
      </c>
      <c r="AS176" s="32" t="str">
        <f t="shared" si="221"/>
        <v/>
      </c>
      <c r="AT176" s="32"/>
      <c r="AU176" s="8"/>
      <c r="AV176" s="8"/>
      <c r="AW176" s="20">
        <f t="shared" si="190"/>
        <v>170</v>
      </c>
      <c r="AX176" s="22">
        <f t="shared" si="186"/>
        <v>625</v>
      </c>
      <c r="AY176" s="8"/>
      <c r="AZ176" s="8"/>
      <c r="BA176" s="22">
        <f t="shared" si="191"/>
        <v>625</v>
      </c>
      <c r="BB176" s="32" t="str">
        <f t="shared" si="222"/>
        <v>NA</v>
      </c>
      <c r="BC176" s="33" t="str" cm="1">
        <f t="array" ref="BC176">IFERROR(_xlfn.XLOOKUP($B$4&amp;$B$11&amp;BB176,$A$69:$A$91&amp;$B$69:$B$91&amp;$C$69:$C$91,$D$69:$D$91),"")</f>
        <v/>
      </c>
      <c r="BD176" s="37" t="str">
        <f t="shared" si="253"/>
        <v/>
      </c>
      <c r="BE176" s="37">
        <f t="shared" si="223"/>
        <v>0</v>
      </c>
      <c r="BF176" s="37">
        <f t="shared" si="224"/>
        <v>0</v>
      </c>
      <c r="BG176" s="32" t="str">
        <f t="shared" si="225"/>
        <v/>
      </c>
      <c r="BK176" s="20">
        <f t="shared" si="201"/>
        <v>170</v>
      </c>
      <c r="BL176" s="22">
        <f t="shared" si="187"/>
        <v>625</v>
      </c>
      <c r="BO176" s="22">
        <f t="shared" si="194"/>
        <v>625</v>
      </c>
      <c r="BP176" s="32" t="str">
        <f t="shared" si="226"/>
        <v>NA</v>
      </c>
      <c r="BQ176" s="33" t="str" cm="1">
        <f t="array" ref="BQ176">IFERROR(_xlfn.XLOOKUP($B$4&amp;$B$11&amp;BP176,$A$69:$A$91&amp;$B$69:$B$91&amp;$C$69:$C$91,$D$69:$D$91),"")</f>
        <v/>
      </c>
      <c r="BR176" s="37" t="str">
        <f t="shared" si="254"/>
        <v/>
      </c>
      <c r="BS176" s="37">
        <f t="shared" si="227"/>
        <v>0</v>
      </c>
      <c r="BT176" s="37">
        <f t="shared" si="228"/>
        <v>0</v>
      </c>
      <c r="BU176" s="32" t="str">
        <f t="shared" si="229"/>
        <v/>
      </c>
      <c r="BV176" s="32"/>
      <c r="BY176" s="6">
        <f t="shared" si="207"/>
        <v>170</v>
      </c>
      <c r="BZ176" s="9">
        <f t="shared" si="230"/>
        <v>500</v>
      </c>
      <c r="CA176" s="6">
        <f t="shared" si="231"/>
        <v>0</v>
      </c>
      <c r="CC176" s="8">
        <f t="shared" si="195"/>
        <v>500</v>
      </c>
      <c r="CD176" s="42" t="str">
        <f t="shared" si="232"/>
        <v>NA</v>
      </c>
      <c r="CE176" s="43" t="str" cm="1">
        <f t="array" ref="CE176">IFERROR(_xlfn.XLOOKUP($B$4&amp;$B$11&amp;CD176,$A$69:$A$91&amp;$B$69:$B$91&amp;$C$69:$C$91,$D$69:$D$91),"")</f>
        <v/>
      </c>
      <c r="CF176" s="42" t="str">
        <f t="shared" si="202"/>
        <v/>
      </c>
      <c r="CG176" s="44" t="str">
        <f t="shared" si="233"/>
        <v/>
      </c>
      <c r="CH176" s="44">
        <f t="shared" si="234"/>
        <v>0</v>
      </c>
      <c r="CI176" s="42" t="str">
        <f t="shared" si="235"/>
        <v/>
      </c>
      <c r="CJ176" s="42"/>
      <c r="CM176" s="6">
        <f t="shared" si="208"/>
        <v>170</v>
      </c>
      <c r="CN176" s="9">
        <f t="shared" si="236"/>
        <v>500</v>
      </c>
      <c r="CQ176" s="8">
        <f t="shared" si="196"/>
        <v>500</v>
      </c>
      <c r="CR176" s="42" t="str">
        <f t="shared" si="237"/>
        <v>NA</v>
      </c>
      <c r="CS176" s="43" t="str" cm="1">
        <f t="array" ref="CS176">IFERROR(_xlfn.XLOOKUP($B$4&amp;$B$11&amp;CR176,$A$69:$A$91&amp;$B$69:$B$91&amp;$C$69:$C$91,$D$69:$D$91),"")</f>
        <v/>
      </c>
      <c r="CT176" s="42" t="str">
        <f t="shared" si="203"/>
        <v/>
      </c>
      <c r="CU176" s="44" t="str">
        <f t="shared" si="238"/>
        <v/>
      </c>
      <c r="CV176" s="44">
        <f t="shared" si="239"/>
        <v>0</v>
      </c>
      <c r="CW176" s="42" t="str">
        <f t="shared" si="240"/>
        <v/>
      </c>
      <c r="DA176" s="6">
        <f t="shared" si="209"/>
        <v>170</v>
      </c>
      <c r="DB176" s="4">
        <f t="shared" si="188"/>
        <v>625</v>
      </c>
      <c r="DC176" s="6">
        <f t="shared" si="241"/>
        <v>0</v>
      </c>
      <c r="DE176" s="24">
        <f t="shared" si="197"/>
        <v>625</v>
      </c>
      <c r="DF176" s="42" t="str">
        <f t="shared" si="242"/>
        <v>NA</v>
      </c>
      <c r="DG176" s="43" t="str" cm="1">
        <f t="array" ref="DG176">IFERROR(_xlfn.XLOOKUP($B$4&amp;$B$11&amp;DF176,$A$69:$A$91&amp;$B$69:$B$91&amp;$C$69:$C$91,$D$69:$D$91),"")</f>
        <v/>
      </c>
      <c r="DH176" s="44" t="str">
        <f t="shared" si="255"/>
        <v/>
      </c>
      <c r="DI176" s="44">
        <f t="shared" si="243"/>
        <v>0</v>
      </c>
      <c r="DJ176" s="44">
        <f t="shared" si="244"/>
        <v>0</v>
      </c>
      <c r="DK176" s="42" t="str">
        <f t="shared" si="245"/>
        <v/>
      </c>
      <c r="DL176" s="42"/>
      <c r="DO176" s="6">
        <f t="shared" si="210"/>
        <v>170</v>
      </c>
      <c r="DP176" s="3">
        <f t="shared" si="189"/>
        <v>625</v>
      </c>
      <c r="DS176" s="24">
        <f t="shared" si="204"/>
        <v>625</v>
      </c>
      <c r="DT176" s="42" t="str">
        <f t="shared" si="246"/>
        <v>NA</v>
      </c>
      <c r="DU176" s="43" t="str" cm="1">
        <f t="array" ref="DU176">IFERROR(_xlfn.XLOOKUP($B$4&amp;$B$11&amp;DT176,$A$69:$A$91&amp;$B$69:$B$91&amp;$C$69:$C$91,$D$69:$D$91),"")</f>
        <v/>
      </c>
      <c r="DV176" s="44" t="str">
        <f t="shared" si="256"/>
        <v/>
      </c>
      <c r="DW176" s="44">
        <f t="shared" si="247"/>
        <v>0</v>
      </c>
      <c r="DX176" s="44">
        <f t="shared" si="248"/>
        <v>0</v>
      </c>
      <c r="DY176" s="42" t="str">
        <f t="shared" si="249"/>
        <v/>
      </c>
      <c r="DZ176" s="42"/>
      <c r="EC176" s="6">
        <f t="shared" si="211"/>
        <v>170</v>
      </c>
      <c r="ED176" s="47">
        <f t="shared" si="259"/>
        <v>531.91489361702122</v>
      </c>
      <c r="EE176" s="6">
        <f t="shared" si="258"/>
        <v>0</v>
      </c>
      <c r="EG176" s="8">
        <f t="shared" si="198"/>
        <v>531.91489361702122</v>
      </c>
      <c r="EH176" s="45" t="s">
        <v>62</v>
      </c>
      <c r="EI176" s="110">
        <f t="shared" si="260"/>
        <v>0</v>
      </c>
      <c r="EJ176" s="109">
        <f t="shared" si="257"/>
        <v>0</v>
      </c>
      <c r="EK176" s="109">
        <f t="shared" si="250"/>
        <v>0</v>
      </c>
      <c r="EL176" s="44">
        <f t="shared" si="251"/>
        <v>0</v>
      </c>
      <c r="EM176" s="42" t="str">
        <f t="shared" si="252"/>
        <v/>
      </c>
    </row>
    <row r="177" spans="21:143" hidden="1" x14ac:dyDescent="0.25">
      <c r="U177" s="6">
        <f t="shared" si="205"/>
        <v>171</v>
      </c>
      <c r="V177" s="9">
        <f t="shared" si="212"/>
        <v>500</v>
      </c>
      <c r="Y177" s="8">
        <f t="shared" si="192"/>
        <v>500</v>
      </c>
      <c r="Z177" s="30" t="str">
        <f t="shared" si="213"/>
        <v>NA</v>
      </c>
      <c r="AA177" s="28" t="str" cm="1">
        <f t="array" ref="AA177">IFERROR(_xlfn.XLOOKUP($B$4&amp;$B$11&amp;Z177,$A$69:$A$91&amp;$B$69:$B$91&amp;$C$69:$C$91,$D$69:$D$91),"")</f>
        <v/>
      </c>
      <c r="AB177" s="30" t="str">
        <f t="shared" si="199"/>
        <v/>
      </c>
      <c r="AC177" s="29" t="str">
        <f t="shared" si="214"/>
        <v/>
      </c>
      <c r="AD177" s="29">
        <f t="shared" si="215"/>
        <v>0</v>
      </c>
      <c r="AE177" s="30" t="str">
        <f t="shared" si="216"/>
        <v/>
      </c>
      <c r="AI177" s="6">
        <f t="shared" si="206"/>
        <v>171</v>
      </c>
      <c r="AJ177" s="9">
        <f t="shared" si="217"/>
        <v>500</v>
      </c>
      <c r="AM177" s="8">
        <f t="shared" si="193"/>
        <v>500</v>
      </c>
      <c r="AN177" s="32" t="str">
        <f t="shared" si="218"/>
        <v>NA</v>
      </c>
      <c r="AO177" s="33" t="str" cm="1">
        <f t="array" ref="AO177">IFERROR(_xlfn.XLOOKUP($B$4&amp;$B$11&amp;AN177,$A$69:$A$91&amp;$B$69:$B$91&amp;$C$69:$C$91,$D$69:$D$91),"")</f>
        <v/>
      </c>
      <c r="AP177" s="32" t="str">
        <f t="shared" si="200"/>
        <v/>
      </c>
      <c r="AQ177" s="37" t="str">
        <f t="shared" si="219"/>
        <v/>
      </c>
      <c r="AR177" s="37">
        <f t="shared" si="220"/>
        <v>0</v>
      </c>
      <c r="AS177" s="32" t="str">
        <f t="shared" si="221"/>
        <v/>
      </c>
      <c r="AT177" s="32"/>
      <c r="AU177" s="8"/>
      <c r="AV177" s="8"/>
      <c r="AW177" s="20">
        <f t="shared" si="190"/>
        <v>171</v>
      </c>
      <c r="AX177" s="22">
        <f t="shared" si="186"/>
        <v>625</v>
      </c>
      <c r="AY177" s="8"/>
      <c r="AZ177" s="8"/>
      <c r="BA177" s="22">
        <f t="shared" si="191"/>
        <v>625</v>
      </c>
      <c r="BB177" s="32" t="str">
        <f t="shared" si="222"/>
        <v>NA</v>
      </c>
      <c r="BC177" s="33" t="str" cm="1">
        <f t="array" ref="BC177">IFERROR(_xlfn.XLOOKUP($B$4&amp;$B$11&amp;BB177,$A$69:$A$91&amp;$B$69:$B$91&amp;$C$69:$C$91,$D$69:$D$91),"")</f>
        <v/>
      </c>
      <c r="BD177" s="37" t="str">
        <f t="shared" si="253"/>
        <v/>
      </c>
      <c r="BE177" s="37">
        <f t="shared" si="223"/>
        <v>0</v>
      </c>
      <c r="BF177" s="37">
        <f t="shared" si="224"/>
        <v>0</v>
      </c>
      <c r="BG177" s="32" t="str">
        <f t="shared" si="225"/>
        <v/>
      </c>
      <c r="BK177" s="20">
        <f t="shared" si="201"/>
        <v>171</v>
      </c>
      <c r="BL177" s="22">
        <f t="shared" si="187"/>
        <v>625</v>
      </c>
      <c r="BO177" s="22">
        <f t="shared" si="194"/>
        <v>625</v>
      </c>
      <c r="BP177" s="32" t="str">
        <f t="shared" si="226"/>
        <v>NA</v>
      </c>
      <c r="BQ177" s="33" t="str" cm="1">
        <f t="array" ref="BQ177">IFERROR(_xlfn.XLOOKUP($B$4&amp;$B$11&amp;BP177,$A$69:$A$91&amp;$B$69:$B$91&amp;$C$69:$C$91,$D$69:$D$91),"")</f>
        <v/>
      </c>
      <c r="BR177" s="37" t="str">
        <f t="shared" si="254"/>
        <v/>
      </c>
      <c r="BS177" s="37">
        <f t="shared" si="227"/>
        <v>0</v>
      </c>
      <c r="BT177" s="37">
        <f t="shared" si="228"/>
        <v>0</v>
      </c>
      <c r="BU177" s="32" t="str">
        <f t="shared" si="229"/>
        <v/>
      </c>
      <c r="BV177" s="32"/>
      <c r="BY177" s="6">
        <f t="shared" si="207"/>
        <v>171</v>
      </c>
      <c r="BZ177" s="9">
        <f t="shared" si="230"/>
        <v>500</v>
      </c>
      <c r="CA177" s="6">
        <f t="shared" si="231"/>
        <v>0</v>
      </c>
      <c r="CC177" s="8">
        <f t="shared" si="195"/>
        <v>500</v>
      </c>
      <c r="CD177" s="42" t="str">
        <f t="shared" si="232"/>
        <v>NA</v>
      </c>
      <c r="CE177" s="43" t="str" cm="1">
        <f t="array" ref="CE177">IFERROR(_xlfn.XLOOKUP($B$4&amp;$B$11&amp;CD177,$A$69:$A$91&amp;$B$69:$B$91&amp;$C$69:$C$91,$D$69:$D$91),"")</f>
        <v/>
      </c>
      <c r="CF177" s="42" t="str">
        <f t="shared" si="202"/>
        <v/>
      </c>
      <c r="CG177" s="44" t="str">
        <f t="shared" si="233"/>
        <v/>
      </c>
      <c r="CH177" s="44">
        <f t="shared" si="234"/>
        <v>0</v>
      </c>
      <c r="CI177" s="42" t="str">
        <f t="shared" si="235"/>
        <v/>
      </c>
      <c r="CJ177" s="42"/>
      <c r="CM177" s="6">
        <f t="shared" si="208"/>
        <v>171</v>
      </c>
      <c r="CN177" s="9">
        <f t="shared" si="236"/>
        <v>500</v>
      </c>
      <c r="CQ177" s="8">
        <f t="shared" si="196"/>
        <v>500</v>
      </c>
      <c r="CR177" s="42" t="str">
        <f t="shared" si="237"/>
        <v>NA</v>
      </c>
      <c r="CS177" s="43" t="str" cm="1">
        <f t="array" ref="CS177">IFERROR(_xlfn.XLOOKUP($B$4&amp;$B$11&amp;CR177,$A$69:$A$91&amp;$B$69:$B$91&amp;$C$69:$C$91,$D$69:$D$91),"")</f>
        <v/>
      </c>
      <c r="CT177" s="42" t="str">
        <f t="shared" si="203"/>
        <v/>
      </c>
      <c r="CU177" s="44" t="str">
        <f t="shared" si="238"/>
        <v/>
      </c>
      <c r="CV177" s="44">
        <f t="shared" si="239"/>
        <v>0</v>
      </c>
      <c r="CW177" s="42" t="str">
        <f t="shared" si="240"/>
        <v/>
      </c>
      <c r="DA177" s="6">
        <f t="shared" si="209"/>
        <v>171</v>
      </c>
      <c r="DB177" s="4">
        <f t="shared" si="188"/>
        <v>625</v>
      </c>
      <c r="DC177" s="6">
        <f t="shared" si="241"/>
        <v>0</v>
      </c>
      <c r="DE177" s="24">
        <f t="shared" si="197"/>
        <v>625</v>
      </c>
      <c r="DF177" s="42" t="str">
        <f t="shared" si="242"/>
        <v>NA</v>
      </c>
      <c r="DG177" s="43" t="str" cm="1">
        <f t="array" ref="DG177">IFERROR(_xlfn.XLOOKUP($B$4&amp;$B$11&amp;DF177,$A$69:$A$91&amp;$B$69:$B$91&amp;$C$69:$C$91,$D$69:$D$91),"")</f>
        <v/>
      </c>
      <c r="DH177" s="44" t="str">
        <f t="shared" si="255"/>
        <v/>
      </c>
      <c r="DI177" s="44">
        <f t="shared" si="243"/>
        <v>0</v>
      </c>
      <c r="DJ177" s="44">
        <f t="shared" si="244"/>
        <v>0</v>
      </c>
      <c r="DK177" s="42" t="str">
        <f t="shared" si="245"/>
        <v/>
      </c>
      <c r="DL177" s="42"/>
      <c r="DO177" s="6">
        <f t="shared" si="210"/>
        <v>171</v>
      </c>
      <c r="DP177" s="3">
        <f t="shared" si="189"/>
        <v>625</v>
      </c>
      <c r="DS177" s="24">
        <f t="shared" si="204"/>
        <v>625</v>
      </c>
      <c r="DT177" s="42" t="str">
        <f t="shared" si="246"/>
        <v>NA</v>
      </c>
      <c r="DU177" s="43" t="str" cm="1">
        <f t="array" ref="DU177">IFERROR(_xlfn.XLOOKUP($B$4&amp;$B$11&amp;DT177,$A$69:$A$91&amp;$B$69:$B$91&amp;$C$69:$C$91,$D$69:$D$91),"")</f>
        <v/>
      </c>
      <c r="DV177" s="44" t="str">
        <f t="shared" si="256"/>
        <v/>
      </c>
      <c r="DW177" s="44">
        <f t="shared" si="247"/>
        <v>0</v>
      </c>
      <c r="DX177" s="44">
        <f t="shared" si="248"/>
        <v>0</v>
      </c>
      <c r="DY177" s="42" t="str">
        <f t="shared" si="249"/>
        <v/>
      </c>
      <c r="DZ177" s="42"/>
      <c r="EC177" s="6">
        <f t="shared" si="211"/>
        <v>171</v>
      </c>
      <c r="ED177" s="47">
        <f t="shared" si="259"/>
        <v>531.91489361702122</v>
      </c>
      <c r="EE177" s="6">
        <f t="shared" si="258"/>
        <v>0</v>
      </c>
      <c r="EG177" s="8">
        <f t="shared" si="198"/>
        <v>531.91489361702122</v>
      </c>
      <c r="EH177" s="45" t="s">
        <v>62</v>
      </c>
      <c r="EI177" s="110">
        <f t="shared" si="260"/>
        <v>0</v>
      </c>
      <c r="EJ177" s="109">
        <f t="shared" si="257"/>
        <v>0</v>
      </c>
      <c r="EK177" s="109">
        <f t="shared" si="250"/>
        <v>0</v>
      </c>
      <c r="EL177" s="44">
        <f t="shared" si="251"/>
        <v>0</v>
      </c>
      <c r="EM177" s="42" t="str">
        <f t="shared" si="252"/>
        <v/>
      </c>
    </row>
    <row r="178" spans="21:143" hidden="1" x14ac:dyDescent="0.25">
      <c r="U178" s="6">
        <f t="shared" si="205"/>
        <v>172</v>
      </c>
      <c r="V178" s="9">
        <f t="shared" si="212"/>
        <v>500</v>
      </c>
      <c r="Y178" s="8">
        <f t="shared" si="192"/>
        <v>500</v>
      </c>
      <c r="Z178" s="30" t="str">
        <f t="shared" si="213"/>
        <v>NA</v>
      </c>
      <c r="AA178" s="28" t="str" cm="1">
        <f t="array" ref="AA178">IFERROR(_xlfn.XLOOKUP($B$4&amp;$B$11&amp;Z178,$A$69:$A$91&amp;$B$69:$B$91&amp;$C$69:$C$91,$D$69:$D$91),"")</f>
        <v/>
      </c>
      <c r="AB178" s="30" t="str">
        <f t="shared" si="199"/>
        <v/>
      </c>
      <c r="AC178" s="29" t="str">
        <f t="shared" si="214"/>
        <v/>
      </c>
      <c r="AD178" s="29">
        <f t="shared" si="215"/>
        <v>0</v>
      </c>
      <c r="AE178" s="30" t="str">
        <f t="shared" si="216"/>
        <v/>
      </c>
      <c r="AI178" s="6">
        <f t="shared" si="206"/>
        <v>172</v>
      </c>
      <c r="AJ178" s="9">
        <f t="shared" si="217"/>
        <v>500</v>
      </c>
      <c r="AM178" s="8">
        <f t="shared" si="193"/>
        <v>500</v>
      </c>
      <c r="AN178" s="32" t="str">
        <f t="shared" si="218"/>
        <v>NA</v>
      </c>
      <c r="AO178" s="33" t="str" cm="1">
        <f t="array" ref="AO178">IFERROR(_xlfn.XLOOKUP($B$4&amp;$B$11&amp;AN178,$A$69:$A$91&amp;$B$69:$B$91&amp;$C$69:$C$91,$D$69:$D$91),"")</f>
        <v/>
      </c>
      <c r="AP178" s="32" t="str">
        <f t="shared" si="200"/>
        <v/>
      </c>
      <c r="AQ178" s="37" t="str">
        <f t="shared" si="219"/>
        <v/>
      </c>
      <c r="AR178" s="37">
        <f t="shared" si="220"/>
        <v>0</v>
      </c>
      <c r="AS178" s="32" t="str">
        <f t="shared" si="221"/>
        <v/>
      </c>
      <c r="AT178" s="32"/>
      <c r="AU178" s="8"/>
      <c r="AV178" s="8"/>
      <c r="AW178" s="20">
        <f t="shared" si="190"/>
        <v>172</v>
      </c>
      <c r="AX178" s="22">
        <f t="shared" si="186"/>
        <v>625</v>
      </c>
      <c r="AY178" s="8"/>
      <c r="AZ178" s="8"/>
      <c r="BA178" s="22">
        <f t="shared" si="191"/>
        <v>625</v>
      </c>
      <c r="BB178" s="32" t="str">
        <f t="shared" si="222"/>
        <v>NA</v>
      </c>
      <c r="BC178" s="33" t="str" cm="1">
        <f t="array" ref="BC178">IFERROR(_xlfn.XLOOKUP($B$4&amp;$B$11&amp;BB178,$A$69:$A$91&amp;$B$69:$B$91&amp;$C$69:$C$91,$D$69:$D$91),"")</f>
        <v/>
      </c>
      <c r="BD178" s="37" t="str">
        <f t="shared" si="253"/>
        <v/>
      </c>
      <c r="BE178" s="37">
        <f t="shared" si="223"/>
        <v>0</v>
      </c>
      <c r="BF178" s="37">
        <f t="shared" si="224"/>
        <v>0</v>
      </c>
      <c r="BG178" s="32" t="str">
        <f t="shared" si="225"/>
        <v/>
      </c>
      <c r="BK178" s="20">
        <f t="shared" si="201"/>
        <v>172</v>
      </c>
      <c r="BL178" s="22">
        <f t="shared" si="187"/>
        <v>625</v>
      </c>
      <c r="BO178" s="22">
        <f t="shared" si="194"/>
        <v>625</v>
      </c>
      <c r="BP178" s="32" t="str">
        <f t="shared" si="226"/>
        <v>NA</v>
      </c>
      <c r="BQ178" s="33" t="str" cm="1">
        <f t="array" ref="BQ178">IFERROR(_xlfn.XLOOKUP($B$4&amp;$B$11&amp;BP178,$A$69:$A$91&amp;$B$69:$B$91&amp;$C$69:$C$91,$D$69:$D$91),"")</f>
        <v/>
      </c>
      <c r="BR178" s="37" t="str">
        <f t="shared" si="254"/>
        <v/>
      </c>
      <c r="BS178" s="37">
        <f t="shared" si="227"/>
        <v>0</v>
      </c>
      <c r="BT178" s="37">
        <f t="shared" si="228"/>
        <v>0</v>
      </c>
      <c r="BU178" s="32" t="str">
        <f t="shared" si="229"/>
        <v/>
      </c>
      <c r="BV178" s="32"/>
      <c r="BY178" s="6">
        <f t="shared" si="207"/>
        <v>172</v>
      </c>
      <c r="BZ178" s="9">
        <f t="shared" si="230"/>
        <v>500</v>
      </c>
      <c r="CA178" s="6">
        <f t="shared" si="231"/>
        <v>0</v>
      </c>
      <c r="CC178" s="8">
        <f t="shared" si="195"/>
        <v>500</v>
      </c>
      <c r="CD178" s="42" t="str">
        <f t="shared" si="232"/>
        <v>NA</v>
      </c>
      <c r="CE178" s="43" t="str" cm="1">
        <f t="array" ref="CE178">IFERROR(_xlfn.XLOOKUP($B$4&amp;$B$11&amp;CD178,$A$69:$A$91&amp;$B$69:$B$91&amp;$C$69:$C$91,$D$69:$D$91),"")</f>
        <v/>
      </c>
      <c r="CF178" s="42" t="str">
        <f t="shared" si="202"/>
        <v/>
      </c>
      <c r="CG178" s="44" t="str">
        <f t="shared" si="233"/>
        <v/>
      </c>
      <c r="CH178" s="44">
        <f t="shared" si="234"/>
        <v>0</v>
      </c>
      <c r="CI178" s="42" t="str">
        <f t="shared" si="235"/>
        <v/>
      </c>
      <c r="CJ178" s="42"/>
      <c r="CM178" s="6">
        <f t="shared" si="208"/>
        <v>172</v>
      </c>
      <c r="CN178" s="9">
        <f t="shared" si="236"/>
        <v>500</v>
      </c>
      <c r="CQ178" s="8">
        <f t="shared" si="196"/>
        <v>500</v>
      </c>
      <c r="CR178" s="42" t="str">
        <f t="shared" si="237"/>
        <v>NA</v>
      </c>
      <c r="CS178" s="43" t="str" cm="1">
        <f t="array" ref="CS178">IFERROR(_xlfn.XLOOKUP($B$4&amp;$B$11&amp;CR178,$A$69:$A$91&amp;$B$69:$B$91&amp;$C$69:$C$91,$D$69:$D$91),"")</f>
        <v/>
      </c>
      <c r="CT178" s="42" t="str">
        <f t="shared" si="203"/>
        <v/>
      </c>
      <c r="CU178" s="44" t="str">
        <f t="shared" si="238"/>
        <v/>
      </c>
      <c r="CV178" s="44">
        <f t="shared" si="239"/>
        <v>0</v>
      </c>
      <c r="CW178" s="42" t="str">
        <f t="shared" si="240"/>
        <v/>
      </c>
      <c r="DA178" s="6">
        <f t="shared" si="209"/>
        <v>172</v>
      </c>
      <c r="DB178" s="4">
        <f t="shared" si="188"/>
        <v>625</v>
      </c>
      <c r="DC178" s="6">
        <f t="shared" si="241"/>
        <v>0</v>
      </c>
      <c r="DE178" s="24">
        <f t="shared" si="197"/>
        <v>625</v>
      </c>
      <c r="DF178" s="42" t="str">
        <f t="shared" si="242"/>
        <v>NA</v>
      </c>
      <c r="DG178" s="43" t="str" cm="1">
        <f t="array" ref="DG178">IFERROR(_xlfn.XLOOKUP($B$4&amp;$B$11&amp;DF178,$A$69:$A$91&amp;$B$69:$B$91&amp;$C$69:$C$91,$D$69:$D$91),"")</f>
        <v/>
      </c>
      <c r="DH178" s="44" t="str">
        <f t="shared" si="255"/>
        <v/>
      </c>
      <c r="DI178" s="44">
        <f t="shared" si="243"/>
        <v>0</v>
      </c>
      <c r="DJ178" s="44">
        <f t="shared" si="244"/>
        <v>0</v>
      </c>
      <c r="DK178" s="42" t="str">
        <f t="shared" si="245"/>
        <v/>
      </c>
      <c r="DL178" s="42"/>
      <c r="DO178" s="6">
        <f t="shared" si="210"/>
        <v>172</v>
      </c>
      <c r="DP178" s="3">
        <f t="shared" si="189"/>
        <v>625</v>
      </c>
      <c r="DS178" s="24">
        <f t="shared" si="204"/>
        <v>625</v>
      </c>
      <c r="DT178" s="42" t="str">
        <f t="shared" si="246"/>
        <v>NA</v>
      </c>
      <c r="DU178" s="43" t="str" cm="1">
        <f t="array" ref="DU178">IFERROR(_xlfn.XLOOKUP($B$4&amp;$B$11&amp;DT178,$A$69:$A$91&amp;$B$69:$B$91&amp;$C$69:$C$91,$D$69:$D$91),"")</f>
        <v/>
      </c>
      <c r="DV178" s="44" t="str">
        <f t="shared" si="256"/>
        <v/>
      </c>
      <c r="DW178" s="44">
        <f t="shared" si="247"/>
        <v>0</v>
      </c>
      <c r="DX178" s="44">
        <f t="shared" si="248"/>
        <v>0</v>
      </c>
      <c r="DY178" s="42" t="str">
        <f t="shared" si="249"/>
        <v/>
      </c>
      <c r="DZ178" s="42"/>
      <c r="EC178" s="6">
        <f t="shared" si="211"/>
        <v>172</v>
      </c>
      <c r="ED178" s="47">
        <f t="shared" si="259"/>
        <v>531.91489361702122</v>
      </c>
      <c r="EE178" s="6">
        <f t="shared" si="258"/>
        <v>0</v>
      </c>
      <c r="EG178" s="8">
        <f t="shared" si="198"/>
        <v>531.91489361702122</v>
      </c>
      <c r="EH178" s="45" t="s">
        <v>62</v>
      </c>
      <c r="EI178" s="110">
        <f t="shared" si="260"/>
        <v>0</v>
      </c>
      <c r="EJ178" s="109">
        <f t="shared" si="257"/>
        <v>0</v>
      </c>
      <c r="EK178" s="109">
        <f t="shared" si="250"/>
        <v>0</v>
      </c>
      <c r="EL178" s="44">
        <f t="shared" si="251"/>
        <v>0</v>
      </c>
      <c r="EM178" s="42" t="str">
        <f t="shared" si="252"/>
        <v/>
      </c>
    </row>
    <row r="179" spans="21:143" hidden="1" x14ac:dyDescent="0.25">
      <c r="U179" s="6">
        <f t="shared" si="205"/>
        <v>173</v>
      </c>
      <c r="V179" s="9">
        <f t="shared" si="212"/>
        <v>500</v>
      </c>
      <c r="Y179" s="8">
        <f t="shared" si="192"/>
        <v>500</v>
      </c>
      <c r="Z179" s="30" t="str">
        <f t="shared" si="213"/>
        <v>NA</v>
      </c>
      <c r="AA179" s="28" t="str" cm="1">
        <f t="array" ref="AA179">IFERROR(_xlfn.XLOOKUP($B$4&amp;$B$11&amp;Z179,$A$69:$A$91&amp;$B$69:$B$91&amp;$C$69:$C$91,$D$69:$D$91),"")</f>
        <v/>
      </c>
      <c r="AB179" s="30" t="str">
        <f t="shared" si="199"/>
        <v/>
      </c>
      <c r="AC179" s="29" t="str">
        <f t="shared" si="214"/>
        <v/>
      </c>
      <c r="AD179" s="29">
        <f t="shared" si="215"/>
        <v>0</v>
      </c>
      <c r="AE179" s="30" t="str">
        <f t="shared" si="216"/>
        <v/>
      </c>
      <c r="AI179" s="6">
        <f t="shared" si="206"/>
        <v>173</v>
      </c>
      <c r="AJ179" s="9">
        <f t="shared" si="217"/>
        <v>500</v>
      </c>
      <c r="AM179" s="8">
        <f t="shared" si="193"/>
        <v>500</v>
      </c>
      <c r="AN179" s="32" t="str">
        <f t="shared" si="218"/>
        <v>NA</v>
      </c>
      <c r="AO179" s="33" t="str" cm="1">
        <f t="array" ref="AO179">IFERROR(_xlfn.XLOOKUP($B$4&amp;$B$11&amp;AN179,$A$69:$A$91&amp;$B$69:$B$91&amp;$C$69:$C$91,$D$69:$D$91),"")</f>
        <v/>
      </c>
      <c r="AP179" s="32" t="str">
        <f t="shared" si="200"/>
        <v/>
      </c>
      <c r="AQ179" s="37" t="str">
        <f t="shared" si="219"/>
        <v/>
      </c>
      <c r="AR179" s="37">
        <f t="shared" si="220"/>
        <v>0</v>
      </c>
      <c r="AS179" s="32" t="str">
        <f t="shared" si="221"/>
        <v/>
      </c>
      <c r="AT179" s="32"/>
      <c r="AU179" s="8"/>
      <c r="AV179" s="8"/>
      <c r="AW179" s="20">
        <f t="shared" si="190"/>
        <v>173</v>
      </c>
      <c r="AX179" s="22">
        <f t="shared" si="186"/>
        <v>625</v>
      </c>
      <c r="AY179" s="8"/>
      <c r="AZ179" s="8"/>
      <c r="BA179" s="22">
        <f t="shared" si="191"/>
        <v>625</v>
      </c>
      <c r="BB179" s="32" t="str">
        <f t="shared" si="222"/>
        <v>NA</v>
      </c>
      <c r="BC179" s="33" t="str" cm="1">
        <f t="array" ref="BC179">IFERROR(_xlfn.XLOOKUP($B$4&amp;$B$11&amp;BB179,$A$69:$A$91&amp;$B$69:$B$91&amp;$C$69:$C$91,$D$69:$D$91),"")</f>
        <v/>
      </c>
      <c r="BD179" s="37" t="str">
        <f t="shared" si="253"/>
        <v/>
      </c>
      <c r="BE179" s="37">
        <f t="shared" si="223"/>
        <v>0</v>
      </c>
      <c r="BF179" s="37">
        <f t="shared" si="224"/>
        <v>0</v>
      </c>
      <c r="BG179" s="32" t="str">
        <f t="shared" si="225"/>
        <v/>
      </c>
      <c r="BK179" s="20">
        <f t="shared" si="201"/>
        <v>173</v>
      </c>
      <c r="BL179" s="22">
        <f t="shared" si="187"/>
        <v>625</v>
      </c>
      <c r="BO179" s="22">
        <f t="shared" si="194"/>
        <v>625</v>
      </c>
      <c r="BP179" s="32" t="str">
        <f t="shared" si="226"/>
        <v>NA</v>
      </c>
      <c r="BQ179" s="33" t="str" cm="1">
        <f t="array" ref="BQ179">IFERROR(_xlfn.XLOOKUP($B$4&amp;$B$11&amp;BP179,$A$69:$A$91&amp;$B$69:$B$91&amp;$C$69:$C$91,$D$69:$D$91),"")</f>
        <v/>
      </c>
      <c r="BR179" s="37" t="str">
        <f t="shared" si="254"/>
        <v/>
      </c>
      <c r="BS179" s="37">
        <f t="shared" si="227"/>
        <v>0</v>
      </c>
      <c r="BT179" s="37">
        <f t="shared" si="228"/>
        <v>0</v>
      </c>
      <c r="BU179" s="32" t="str">
        <f t="shared" si="229"/>
        <v/>
      </c>
      <c r="BV179" s="32"/>
      <c r="BY179" s="6">
        <f t="shared" si="207"/>
        <v>173</v>
      </c>
      <c r="BZ179" s="9">
        <f t="shared" si="230"/>
        <v>500</v>
      </c>
      <c r="CA179" s="6">
        <f t="shared" si="231"/>
        <v>0</v>
      </c>
      <c r="CC179" s="8">
        <f t="shared" si="195"/>
        <v>500</v>
      </c>
      <c r="CD179" s="42" t="str">
        <f t="shared" si="232"/>
        <v>NA</v>
      </c>
      <c r="CE179" s="43" t="str" cm="1">
        <f t="array" ref="CE179">IFERROR(_xlfn.XLOOKUP($B$4&amp;$B$11&amp;CD179,$A$69:$A$91&amp;$B$69:$B$91&amp;$C$69:$C$91,$D$69:$D$91),"")</f>
        <v/>
      </c>
      <c r="CF179" s="42" t="str">
        <f t="shared" si="202"/>
        <v/>
      </c>
      <c r="CG179" s="44" t="str">
        <f t="shared" si="233"/>
        <v/>
      </c>
      <c r="CH179" s="44">
        <f t="shared" si="234"/>
        <v>0</v>
      </c>
      <c r="CI179" s="42" t="str">
        <f t="shared" si="235"/>
        <v/>
      </c>
      <c r="CJ179" s="42"/>
      <c r="CM179" s="6">
        <f t="shared" si="208"/>
        <v>173</v>
      </c>
      <c r="CN179" s="9">
        <f t="shared" si="236"/>
        <v>500</v>
      </c>
      <c r="CQ179" s="8">
        <f t="shared" si="196"/>
        <v>500</v>
      </c>
      <c r="CR179" s="42" t="str">
        <f t="shared" si="237"/>
        <v>NA</v>
      </c>
      <c r="CS179" s="43" t="str" cm="1">
        <f t="array" ref="CS179">IFERROR(_xlfn.XLOOKUP($B$4&amp;$B$11&amp;CR179,$A$69:$A$91&amp;$B$69:$B$91&amp;$C$69:$C$91,$D$69:$D$91),"")</f>
        <v/>
      </c>
      <c r="CT179" s="42" t="str">
        <f t="shared" si="203"/>
        <v/>
      </c>
      <c r="CU179" s="44" t="str">
        <f t="shared" si="238"/>
        <v/>
      </c>
      <c r="CV179" s="44">
        <f t="shared" si="239"/>
        <v>0</v>
      </c>
      <c r="CW179" s="42" t="str">
        <f t="shared" si="240"/>
        <v/>
      </c>
      <c r="DA179" s="6">
        <f t="shared" si="209"/>
        <v>173</v>
      </c>
      <c r="DB179" s="4">
        <f t="shared" si="188"/>
        <v>625</v>
      </c>
      <c r="DC179" s="6">
        <f t="shared" si="241"/>
        <v>0</v>
      </c>
      <c r="DE179" s="24">
        <f t="shared" si="197"/>
        <v>625</v>
      </c>
      <c r="DF179" s="42" t="str">
        <f t="shared" si="242"/>
        <v>NA</v>
      </c>
      <c r="DG179" s="43" t="str" cm="1">
        <f t="array" ref="DG179">IFERROR(_xlfn.XLOOKUP($B$4&amp;$B$11&amp;DF179,$A$69:$A$91&amp;$B$69:$B$91&amp;$C$69:$C$91,$D$69:$D$91),"")</f>
        <v/>
      </c>
      <c r="DH179" s="44" t="str">
        <f t="shared" si="255"/>
        <v/>
      </c>
      <c r="DI179" s="44">
        <f t="shared" si="243"/>
        <v>0</v>
      </c>
      <c r="DJ179" s="44">
        <f t="shared" si="244"/>
        <v>0</v>
      </c>
      <c r="DK179" s="42" t="str">
        <f t="shared" si="245"/>
        <v/>
      </c>
      <c r="DL179" s="42"/>
      <c r="DO179" s="6">
        <f t="shared" si="210"/>
        <v>173</v>
      </c>
      <c r="DP179" s="3">
        <f t="shared" si="189"/>
        <v>625</v>
      </c>
      <c r="DS179" s="24">
        <f t="shared" si="204"/>
        <v>625</v>
      </c>
      <c r="DT179" s="42" t="str">
        <f t="shared" si="246"/>
        <v>NA</v>
      </c>
      <c r="DU179" s="43" t="str" cm="1">
        <f t="array" ref="DU179">IFERROR(_xlfn.XLOOKUP($B$4&amp;$B$11&amp;DT179,$A$69:$A$91&amp;$B$69:$B$91&amp;$C$69:$C$91,$D$69:$D$91),"")</f>
        <v/>
      </c>
      <c r="DV179" s="44" t="str">
        <f t="shared" si="256"/>
        <v/>
      </c>
      <c r="DW179" s="44">
        <f t="shared" si="247"/>
        <v>0</v>
      </c>
      <c r="DX179" s="44">
        <f t="shared" si="248"/>
        <v>0</v>
      </c>
      <c r="DY179" s="42" t="str">
        <f t="shared" si="249"/>
        <v/>
      </c>
      <c r="DZ179" s="42"/>
      <c r="EC179" s="6">
        <f t="shared" si="211"/>
        <v>173</v>
      </c>
      <c r="ED179" s="47">
        <f t="shared" si="259"/>
        <v>531.91489361702122</v>
      </c>
      <c r="EE179" s="6">
        <f t="shared" si="258"/>
        <v>0</v>
      </c>
      <c r="EG179" s="8">
        <f t="shared" si="198"/>
        <v>531.91489361702122</v>
      </c>
      <c r="EH179" s="45" t="s">
        <v>62</v>
      </c>
      <c r="EI179" s="110">
        <f t="shared" si="260"/>
        <v>0</v>
      </c>
      <c r="EJ179" s="109">
        <f t="shared" si="257"/>
        <v>0</v>
      </c>
      <c r="EK179" s="109">
        <f t="shared" si="250"/>
        <v>0</v>
      </c>
      <c r="EL179" s="44">
        <f t="shared" si="251"/>
        <v>0</v>
      </c>
      <c r="EM179" s="42" t="str">
        <f t="shared" si="252"/>
        <v/>
      </c>
    </row>
    <row r="180" spans="21:143" hidden="1" x14ac:dyDescent="0.25">
      <c r="U180" s="6">
        <f t="shared" si="205"/>
        <v>174</v>
      </c>
      <c r="V180" s="9">
        <f t="shared" si="212"/>
        <v>500</v>
      </c>
      <c r="Y180" s="8">
        <f t="shared" si="192"/>
        <v>500</v>
      </c>
      <c r="Z180" s="30" t="str">
        <f t="shared" si="213"/>
        <v>NA</v>
      </c>
      <c r="AA180" s="28" t="str" cm="1">
        <f t="array" ref="AA180">IFERROR(_xlfn.XLOOKUP($B$4&amp;$B$11&amp;Z180,$A$69:$A$91&amp;$B$69:$B$91&amp;$C$69:$C$91,$D$69:$D$91),"")</f>
        <v/>
      </c>
      <c r="AB180" s="30" t="str">
        <f t="shared" si="199"/>
        <v/>
      </c>
      <c r="AC180" s="29" t="str">
        <f t="shared" si="214"/>
        <v/>
      </c>
      <c r="AD180" s="29">
        <f t="shared" si="215"/>
        <v>0</v>
      </c>
      <c r="AE180" s="30" t="str">
        <f t="shared" si="216"/>
        <v/>
      </c>
      <c r="AI180" s="6">
        <f t="shared" si="206"/>
        <v>174</v>
      </c>
      <c r="AJ180" s="9">
        <f t="shared" si="217"/>
        <v>500</v>
      </c>
      <c r="AM180" s="8">
        <f t="shared" si="193"/>
        <v>500</v>
      </c>
      <c r="AN180" s="32" t="str">
        <f t="shared" si="218"/>
        <v>NA</v>
      </c>
      <c r="AO180" s="33" t="str" cm="1">
        <f t="array" ref="AO180">IFERROR(_xlfn.XLOOKUP($B$4&amp;$B$11&amp;AN180,$A$69:$A$91&amp;$B$69:$B$91&amp;$C$69:$C$91,$D$69:$D$91),"")</f>
        <v/>
      </c>
      <c r="AP180" s="32" t="str">
        <f t="shared" si="200"/>
        <v/>
      </c>
      <c r="AQ180" s="37" t="str">
        <f t="shared" si="219"/>
        <v/>
      </c>
      <c r="AR180" s="37">
        <f t="shared" si="220"/>
        <v>0</v>
      </c>
      <c r="AS180" s="32" t="str">
        <f t="shared" si="221"/>
        <v/>
      </c>
      <c r="AT180" s="32"/>
      <c r="AU180" s="8"/>
      <c r="AV180" s="8"/>
      <c r="AW180" s="20">
        <f t="shared" si="190"/>
        <v>174</v>
      </c>
      <c r="AX180" s="22">
        <f t="shared" si="186"/>
        <v>625</v>
      </c>
      <c r="AY180" s="8"/>
      <c r="AZ180" s="8"/>
      <c r="BA180" s="22">
        <f t="shared" si="191"/>
        <v>625</v>
      </c>
      <c r="BB180" s="32" t="str">
        <f t="shared" si="222"/>
        <v>NA</v>
      </c>
      <c r="BC180" s="33" t="str" cm="1">
        <f t="array" ref="BC180">IFERROR(_xlfn.XLOOKUP($B$4&amp;$B$11&amp;BB180,$A$69:$A$91&amp;$B$69:$B$91&amp;$C$69:$C$91,$D$69:$D$91),"")</f>
        <v/>
      </c>
      <c r="BD180" s="37" t="str">
        <f t="shared" si="253"/>
        <v/>
      </c>
      <c r="BE180" s="37">
        <f t="shared" si="223"/>
        <v>0</v>
      </c>
      <c r="BF180" s="37">
        <f t="shared" si="224"/>
        <v>0</v>
      </c>
      <c r="BG180" s="32" t="str">
        <f t="shared" si="225"/>
        <v/>
      </c>
      <c r="BK180" s="20">
        <f t="shared" si="201"/>
        <v>174</v>
      </c>
      <c r="BL180" s="22">
        <f t="shared" si="187"/>
        <v>625</v>
      </c>
      <c r="BO180" s="22">
        <f t="shared" si="194"/>
        <v>625</v>
      </c>
      <c r="BP180" s="32" t="str">
        <f t="shared" si="226"/>
        <v>NA</v>
      </c>
      <c r="BQ180" s="33" t="str" cm="1">
        <f t="array" ref="BQ180">IFERROR(_xlfn.XLOOKUP($B$4&amp;$B$11&amp;BP180,$A$69:$A$91&amp;$B$69:$B$91&amp;$C$69:$C$91,$D$69:$D$91),"")</f>
        <v/>
      </c>
      <c r="BR180" s="37" t="str">
        <f t="shared" si="254"/>
        <v/>
      </c>
      <c r="BS180" s="37">
        <f t="shared" si="227"/>
        <v>0</v>
      </c>
      <c r="BT180" s="37">
        <f t="shared" si="228"/>
        <v>0</v>
      </c>
      <c r="BU180" s="32" t="str">
        <f t="shared" si="229"/>
        <v/>
      </c>
      <c r="BV180" s="32"/>
      <c r="BY180" s="6">
        <f t="shared" si="207"/>
        <v>174</v>
      </c>
      <c r="BZ180" s="9">
        <f t="shared" si="230"/>
        <v>500</v>
      </c>
      <c r="CA180" s="6">
        <f t="shared" si="231"/>
        <v>0</v>
      </c>
      <c r="CC180" s="8">
        <f t="shared" si="195"/>
        <v>500</v>
      </c>
      <c r="CD180" s="42" t="str">
        <f t="shared" si="232"/>
        <v>NA</v>
      </c>
      <c r="CE180" s="43" t="str" cm="1">
        <f t="array" ref="CE180">IFERROR(_xlfn.XLOOKUP($B$4&amp;$B$11&amp;CD180,$A$69:$A$91&amp;$B$69:$B$91&amp;$C$69:$C$91,$D$69:$D$91),"")</f>
        <v/>
      </c>
      <c r="CF180" s="42" t="str">
        <f t="shared" si="202"/>
        <v/>
      </c>
      <c r="CG180" s="44" t="str">
        <f t="shared" si="233"/>
        <v/>
      </c>
      <c r="CH180" s="44">
        <f t="shared" si="234"/>
        <v>0</v>
      </c>
      <c r="CI180" s="42" t="str">
        <f t="shared" si="235"/>
        <v/>
      </c>
      <c r="CJ180" s="42"/>
      <c r="CM180" s="6">
        <f t="shared" si="208"/>
        <v>174</v>
      </c>
      <c r="CN180" s="9">
        <f t="shared" si="236"/>
        <v>500</v>
      </c>
      <c r="CQ180" s="8">
        <f t="shared" si="196"/>
        <v>500</v>
      </c>
      <c r="CR180" s="42" t="str">
        <f t="shared" si="237"/>
        <v>NA</v>
      </c>
      <c r="CS180" s="43" t="str" cm="1">
        <f t="array" ref="CS180">IFERROR(_xlfn.XLOOKUP($B$4&amp;$B$11&amp;CR180,$A$69:$A$91&amp;$B$69:$B$91&amp;$C$69:$C$91,$D$69:$D$91),"")</f>
        <v/>
      </c>
      <c r="CT180" s="42" t="str">
        <f t="shared" si="203"/>
        <v/>
      </c>
      <c r="CU180" s="44" t="str">
        <f t="shared" si="238"/>
        <v/>
      </c>
      <c r="CV180" s="44">
        <f t="shared" si="239"/>
        <v>0</v>
      </c>
      <c r="CW180" s="42" t="str">
        <f t="shared" si="240"/>
        <v/>
      </c>
      <c r="DA180" s="6">
        <f t="shared" si="209"/>
        <v>174</v>
      </c>
      <c r="DB180" s="4">
        <f t="shared" si="188"/>
        <v>625</v>
      </c>
      <c r="DC180" s="6">
        <f t="shared" si="241"/>
        <v>0</v>
      </c>
      <c r="DE180" s="24">
        <f t="shared" si="197"/>
        <v>625</v>
      </c>
      <c r="DF180" s="42" t="str">
        <f t="shared" si="242"/>
        <v>NA</v>
      </c>
      <c r="DG180" s="43" t="str" cm="1">
        <f t="array" ref="DG180">IFERROR(_xlfn.XLOOKUP($B$4&amp;$B$11&amp;DF180,$A$69:$A$91&amp;$B$69:$B$91&amp;$C$69:$C$91,$D$69:$D$91),"")</f>
        <v/>
      </c>
      <c r="DH180" s="44" t="str">
        <f t="shared" si="255"/>
        <v/>
      </c>
      <c r="DI180" s="44">
        <f t="shared" si="243"/>
        <v>0</v>
      </c>
      <c r="DJ180" s="44">
        <f t="shared" si="244"/>
        <v>0</v>
      </c>
      <c r="DK180" s="42" t="str">
        <f t="shared" si="245"/>
        <v/>
      </c>
      <c r="DL180" s="42"/>
      <c r="DO180" s="6">
        <f t="shared" si="210"/>
        <v>174</v>
      </c>
      <c r="DP180" s="3">
        <f t="shared" si="189"/>
        <v>625</v>
      </c>
      <c r="DS180" s="24">
        <f t="shared" si="204"/>
        <v>625</v>
      </c>
      <c r="DT180" s="42" t="str">
        <f t="shared" si="246"/>
        <v>NA</v>
      </c>
      <c r="DU180" s="43" t="str" cm="1">
        <f t="array" ref="DU180">IFERROR(_xlfn.XLOOKUP($B$4&amp;$B$11&amp;DT180,$A$69:$A$91&amp;$B$69:$B$91&amp;$C$69:$C$91,$D$69:$D$91),"")</f>
        <v/>
      </c>
      <c r="DV180" s="44" t="str">
        <f t="shared" si="256"/>
        <v/>
      </c>
      <c r="DW180" s="44">
        <f t="shared" si="247"/>
        <v>0</v>
      </c>
      <c r="DX180" s="44">
        <f t="shared" si="248"/>
        <v>0</v>
      </c>
      <c r="DY180" s="42" t="str">
        <f t="shared" si="249"/>
        <v/>
      </c>
      <c r="DZ180" s="42"/>
      <c r="EC180" s="6">
        <f t="shared" si="211"/>
        <v>174</v>
      </c>
      <c r="ED180" s="47">
        <f t="shared" si="259"/>
        <v>531.91489361702122</v>
      </c>
      <c r="EE180" s="6">
        <f t="shared" si="258"/>
        <v>0</v>
      </c>
      <c r="EG180" s="8">
        <f t="shared" si="198"/>
        <v>531.91489361702122</v>
      </c>
      <c r="EH180" s="45" t="s">
        <v>62</v>
      </c>
      <c r="EI180" s="110">
        <f t="shared" si="260"/>
        <v>0</v>
      </c>
      <c r="EJ180" s="109">
        <f t="shared" si="257"/>
        <v>0</v>
      </c>
      <c r="EK180" s="109">
        <f t="shared" si="250"/>
        <v>0</v>
      </c>
      <c r="EL180" s="44">
        <f t="shared" si="251"/>
        <v>0</v>
      </c>
      <c r="EM180" s="42" t="str">
        <f t="shared" si="252"/>
        <v/>
      </c>
    </row>
    <row r="181" spans="21:143" hidden="1" x14ac:dyDescent="0.25">
      <c r="U181" s="6">
        <f t="shared" si="205"/>
        <v>175</v>
      </c>
      <c r="V181" s="9">
        <f t="shared" si="212"/>
        <v>500</v>
      </c>
      <c r="Y181" s="8">
        <f t="shared" si="192"/>
        <v>500</v>
      </c>
      <c r="Z181" s="30" t="str">
        <f t="shared" si="213"/>
        <v>NA</v>
      </c>
      <c r="AA181" s="28" t="str" cm="1">
        <f t="array" ref="AA181">IFERROR(_xlfn.XLOOKUP($B$4&amp;$B$11&amp;Z181,$A$69:$A$91&amp;$B$69:$B$91&amp;$C$69:$C$91,$D$69:$D$91),"")</f>
        <v/>
      </c>
      <c r="AB181" s="30" t="str">
        <f t="shared" si="199"/>
        <v/>
      </c>
      <c r="AC181" s="29" t="str">
        <f t="shared" si="214"/>
        <v/>
      </c>
      <c r="AD181" s="29">
        <f t="shared" si="215"/>
        <v>0</v>
      </c>
      <c r="AE181" s="30" t="str">
        <f t="shared" si="216"/>
        <v/>
      </c>
      <c r="AI181" s="6">
        <f t="shared" si="206"/>
        <v>175</v>
      </c>
      <c r="AJ181" s="9">
        <f t="shared" si="217"/>
        <v>500</v>
      </c>
      <c r="AM181" s="8">
        <f t="shared" si="193"/>
        <v>500</v>
      </c>
      <c r="AN181" s="32" t="str">
        <f t="shared" si="218"/>
        <v>NA</v>
      </c>
      <c r="AO181" s="33" t="str" cm="1">
        <f t="array" ref="AO181">IFERROR(_xlfn.XLOOKUP($B$4&amp;$B$11&amp;AN181,$A$69:$A$91&amp;$B$69:$B$91&amp;$C$69:$C$91,$D$69:$D$91),"")</f>
        <v/>
      </c>
      <c r="AP181" s="32" t="str">
        <f t="shared" si="200"/>
        <v/>
      </c>
      <c r="AQ181" s="37" t="str">
        <f t="shared" si="219"/>
        <v/>
      </c>
      <c r="AR181" s="37">
        <f t="shared" si="220"/>
        <v>0</v>
      </c>
      <c r="AS181" s="32" t="str">
        <f t="shared" si="221"/>
        <v/>
      </c>
      <c r="AT181" s="32"/>
      <c r="AU181" s="8"/>
      <c r="AV181" s="8"/>
      <c r="AW181" s="20">
        <f t="shared" si="190"/>
        <v>175</v>
      </c>
      <c r="AX181" s="22">
        <f t="shared" si="186"/>
        <v>625</v>
      </c>
      <c r="AY181" s="8"/>
      <c r="AZ181" s="8"/>
      <c r="BA181" s="22">
        <f t="shared" si="191"/>
        <v>625</v>
      </c>
      <c r="BB181" s="32" t="str">
        <f t="shared" si="222"/>
        <v>NA</v>
      </c>
      <c r="BC181" s="33" t="str" cm="1">
        <f t="array" ref="BC181">IFERROR(_xlfn.XLOOKUP($B$4&amp;$B$11&amp;BB181,$A$69:$A$91&amp;$B$69:$B$91&amp;$C$69:$C$91,$D$69:$D$91),"")</f>
        <v/>
      </c>
      <c r="BD181" s="37" t="str">
        <f t="shared" si="253"/>
        <v/>
      </c>
      <c r="BE181" s="37">
        <f t="shared" si="223"/>
        <v>0</v>
      </c>
      <c r="BF181" s="37">
        <f t="shared" si="224"/>
        <v>0</v>
      </c>
      <c r="BG181" s="32" t="str">
        <f t="shared" si="225"/>
        <v/>
      </c>
      <c r="BK181" s="20">
        <f t="shared" si="201"/>
        <v>175</v>
      </c>
      <c r="BL181" s="22">
        <f t="shared" si="187"/>
        <v>625</v>
      </c>
      <c r="BO181" s="22">
        <f t="shared" si="194"/>
        <v>625</v>
      </c>
      <c r="BP181" s="32" t="str">
        <f t="shared" si="226"/>
        <v>NA</v>
      </c>
      <c r="BQ181" s="33" t="str" cm="1">
        <f t="array" ref="BQ181">IFERROR(_xlfn.XLOOKUP($B$4&amp;$B$11&amp;BP181,$A$69:$A$91&amp;$B$69:$B$91&amp;$C$69:$C$91,$D$69:$D$91),"")</f>
        <v/>
      </c>
      <c r="BR181" s="37" t="str">
        <f t="shared" si="254"/>
        <v/>
      </c>
      <c r="BS181" s="37">
        <f t="shared" si="227"/>
        <v>0</v>
      </c>
      <c r="BT181" s="37">
        <f t="shared" si="228"/>
        <v>0</v>
      </c>
      <c r="BU181" s="32" t="str">
        <f t="shared" si="229"/>
        <v/>
      </c>
      <c r="BV181" s="32"/>
      <c r="BY181" s="6">
        <f t="shared" si="207"/>
        <v>175</v>
      </c>
      <c r="BZ181" s="9">
        <f t="shared" si="230"/>
        <v>500</v>
      </c>
      <c r="CA181" s="6">
        <f t="shared" si="231"/>
        <v>0</v>
      </c>
      <c r="CC181" s="8">
        <f t="shared" si="195"/>
        <v>500</v>
      </c>
      <c r="CD181" s="42" t="str">
        <f t="shared" si="232"/>
        <v>NA</v>
      </c>
      <c r="CE181" s="43" t="str" cm="1">
        <f t="array" ref="CE181">IFERROR(_xlfn.XLOOKUP($B$4&amp;$B$11&amp;CD181,$A$69:$A$91&amp;$B$69:$B$91&amp;$C$69:$C$91,$D$69:$D$91),"")</f>
        <v/>
      </c>
      <c r="CF181" s="42" t="str">
        <f t="shared" si="202"/>
        <v/>
      </c>
      <c r="CG181" s="44" t="str">
        <f t="shared" si="233"/>
        <v/>
      </c>
      <c r="CH181" s="44">
        <f t="shared" si="234"/>
        <v>0</v>
      </c>
      <c r="CI181" s="42" t="str">
        <f t="shared" si="235"/>
        <v/>
      </c>
      <c r="CJ181" s="42"/>
      <c r="CM181" s="6">
        <f t="shared" si="208"/>
        <v>175</v>
      </c>
      <c r="CN181" s="9">
        <f t="shared" si="236"/>
        <v>500</v>
      </c>
      <c r="CQ181" s="8">
        <f t="shared" si="196"/>
        <v>500</v>
      </c>
      <c r="CR181" s="42" t="str">
        <f t="shared" si="237"/>
        <v>NA</v>
      </c>
      <c r="CS181" s="43" t="str" cm="1">
        <f t="array" ref="CS181">IFERROR(_xlfn.XLOOKUP($B$4&amp;$B$11&amp;CR181,$A$69:$A$91&amp;$B$69:$B$91&amp;$C$69:$C$91,$D$69:$D$91),"")</f>
        <v/>
      </c>
      <c r="CT181" s="42" t="str">
        <f t="shared" si="203"/>
        <v/>
      </c>
      <c r="CU181" s="44" t="str">
        <f t="shared" si="238"/>
        <v/>
      </c>
      <c r="CV181" s="44">
        <f t="shared" si="239"/>
        <v>0</v>
      </c>
      <c r="CW181" s="42" t="str">
        <f t="shared" si="240"/>
        <v/>
      </c>
      <c r="DA181" s="6">
        <f t="shared" si="209"/>
        <v>175</v>
      </c>
      <c r="DB181" s="4">
        <f t="shared" si="188"/>
        <v>625</v>
      </c>
      <c r="DC181" s="6">
        <f t="shared" si="241"/>
        <v>0</v>
      </c>
      <c r="DE181" s="24">
        <f t="shared" si="197"/>
        <v>625</v>
      </c>
      <c r="DF181" s="42" t="str">
        <f t="shared" si="242"/>
        <v>NA</v>
      </c>
      <c r="DG181" s="43" t="str" cm="1">
        <f t="array" ref="DG181">IFERROR(_xlfn.XLOOKUP($B$4&amp;$B$11&amp;DF181,$A$69:$A$91&amp;$B$69:$B$91&amp;$C$69:$C$91,$D$69:$D$91),"")</f>
        <v/>
      </c>
      <c r="DH181" s="44" t="str">
        <f t="shared" si="255"/>
        <v/>
      </c>
      <c r="DI181" s="44">
        <f t="shared" si="243"/>
        <v>0</v>
      </c>
      <c r="DJ181" s="44">
        <f t="shared" si="244"/>
        <v>0</v>
      </c>
      <c r="DK181" s="42" t="str">
        <f t="shared" si="245"/>
        <v/>
      </c>
      <c r="DL181" s="42"/>
      <c r="DO181" s="6">
        <f t="shared" si="210"/>
        <v>175</v>
      </c>
      <c r="DP181" s="3">
        <f t="shared" si="189"/>
        <v>625</v>
      </c>
      <c r="DS181" s="24">
        <f t="shared" si="204"/>
        <v>625</v>
      </c>
      <c r="DT181" s="42" t="str">
        <f t="shared" si="246"/>
        <v>NA</v>
      </c>
      <c r="DU181" s="43" t="str" cm="1">
        <f t="array" ref="DU181">IFERROR(_xlfn.XLOOKUP($B$4&amp;$B$11&amp;DT181,$A$69:$A$91&amp;$B$69:$B$91&amp;$C$69:$C$91,$D$69:$D$91),"")</f>
        <v/>
      </c>
      <c r="DV181" s="44" t="str">
        <f t="shared" si="256"/>
        <v/>
      </c>
      <c r="DW181" s="44">
        <f t="shared" si="247"/>
        <v>0</v>
      </c>
      <c r="DX181" s="44">
        <f t="shared" si="248"/>
        <v>0</v>
      </c>
      <c r="DY181" s="42" t="str">
        <f t="shared" si="249"/>
        <v/>
      </c>
      <c r="DZ181" s="42"/>
      <c r="EC181" s="6">
        <f t="shared" si="211"/>
        <v>175</v>
      </c>
      <c r="ED181" s="47">
        <f t="shared" si="259"/>
        <v>531.91489361702122</v>
      </c>
      <c r="EE181" s="6">
        <f t="shared" si="258"/>
        <v>0</v>
      </c>
      <c r="EG181" s="8">
        <f t="shared" si="198"/>
        <v>531.91489361702122</v>
      </c>
      <c r="EH181" s="45" t="s">
        <v>62</v>
      </c>
      <c r="EI181" s="110">
        <f t="shared" si="260"/>
        <v>0</v>
      </c>
      <c r="EJ181" s="109">
        <f t="shared" si="257"/>
        <v>0</v>
      </c>
      <c r="EK181" s="109">
        <f t="shared" si="250"/>
        <v>0</v>
      </c>
      <c r="EL181" s="44">
        <f t="shared" si="251"/>
        <v>0</v>
      </c>
      <c r="EM181" s="42" t="str">
        <f t="shared" si="252"/>
        <v/>
      </c>
    </row>
    <row r="182" spans="21:143" hidden="1" x14ac:dyDescent="0.25">
      <c r="U182" s="6">
        <f t="shared" si="205"/>
        <v>176</v>
      </c>
      <c r="V182" s="9">
        <f t="shared" si="212"/>
        <v>500</v>
      </c>
      <c r="Y182" s="8">
        <f t="shared" si="192"/>
        <v>500</v>
      </c>
      <c r="Z182" s="30" t="str">
        <f t="shared" si="213"/>
        <v>NA</v>
      </c>
      <c r="AA182" s="28" t="str" cm="1">
        <f t="array" ref="AA182">IFERROR(_xlfn.XLOOKUP($B$4&amp;$B$11&amp;Z182,$A$69:$A$91&amp;$B$69:$B$91&amp;$C$69:$C$91,$D$69:$D$91),"")</f>
        <v/>
      </c>
      <c r="AB182" s="30" t="str">
        <f t="shared" si="199"/>
        <v/>
      </c>
      <c r="AC182" s="29" t="str">
        <f t="shared" si="214"/>
        <v/>
      </c>
      <c r="AD182" s="29">
        <f t="shared" si="215"/>
        <v>0</v>
      </c>
      <c r="AE182" s="30" t="str">
        <f t="shared" si="216"/>
        <v/>
      </c>
      <c r="AI182" s="6">
        <f t="shared" si="206"/>
        <v>176</v>
      </c>
      <c r="AJ182" s="9">
        <f t="shared" si="217"/>
        <v>500</v>
      </c>
      <c r="AM182" s="8">
        <f t="shared" si="193"/>
        <v>500</v>
      </c>
      <c r="AN182" s="32" t="str">
        <f t="shared" si="218"/>
        <v>NA</v>
      </c>
      <c r="AO182" s="33" t="str" cm="1">
        <f t="array" ref="AO182">IFERROR(_xlfn.XLOOKUP($B$4&amp;$B$11&amp;AN182,$A$69:$A$91&amp;$B$69:$B$91&amp;$C$69:$C$91,$D$69:$D$91),"")</f>
        <v/>
      </c>
      <c r="AP182" s="32" t="str">
        <f t="shared" si="200"/>
        <v/>
      </c>
      <c r="AQ182" s="37" t="str">
        <f t="shared" si="219"/>
        <v/>
      </c>
      <c r="AR182" s="37">
        <f t="shared" si="220"/>
        <v>0</v>
      </c>
      <c r="AS182" s="32" t="str">
        <f t="shared" si="221"/>
        <v/>
      </c>
      <c r="AT182" s="32"/>
      <c r="AU182" s="8"/>
      <c r="AV182" s="8"/>
      <c r="AW182" s="20">
        <f t="shared" si="190"/>
        <v>176</v>
      </c>
      <c r="AX182" s="22">
        <f t="shared" si="186"/>
        <v>625</v>
      </c>
      <c r="AY182" s="8"/>
      <c r="AZ182" s="8"/>
      <c r="BA182" s="22">
        <f t="shared" si="191"/>
        <v>625</v>
      </c>
      <c r="BB182" s="32" t="str">
        <f t="shared" si="222"/>
        <v>NA</v>
      </c>
      <c r="BC182" s="33" t="str" cm="1">
        <f t="array" ref="BC182">IFERROR(_xlfn.XLOOKUP($B$4&amp;$B$11&amp;BB182,$A$69:$A$91&amp;$B$69:$B$91&amp;$C$69:$C$91,$D$69:$D$91),"")</f>
        <v/>
      </c>
      <c r="BD182" s="37" t="str">
        <f t="shared" si="253"/>
        <v/>
      </c>
      <c r="BE182" s="37">
        <f t="shared" si="223"/>
        <v>0</v>
      </c>
      <c r="BF182" s="37">
        <f t="shared" si="224"/>
        <v>0</v>
      </c>
      <c r="BG182" s="32" t="str">
        <f t="shared" si="225"/>
        <v/>
      </c>
      <c r="BK182" s="20">
        <f t="shared" si="201"/>
        <v>176</v>
      </c>
      <c r="BL182" s="22">
        <f t="shared" si="187"/>
        <v>625</v>
      </c>
      <c r="BO182" s="22">
        <f t="shared" si="194"/>
        <v>625</v>
      </c>
      <c r="BP182" s="32" t="str">
        <f t="shared" si="226"/>
        <v>NA</v>
      </c>
      <c r="BQ182" s="33" t="str" cm="1">
        <f t="array" ref="BQ182">IFERROR(_xlfn.XLOOKUP($B$4&amp;$B$11&amp;BP182,$A$69:$A$91&amp;$B$69:$B$91&amp;$C$69:$C$91,$D$69:$D$91),"")</f>
        <v/>
      </c>
      <c r="BR182" s="37" t="str">
        <f t="shared" si="254"/>
        <v/>
      </c>
      <c r="BS182" s="37">
        <f t="shared" si="227"/>
        <v>0</v>
      </c>
      <c r="BT182" s="37">
        <f t="shared" si="228"/>
        <v>0</v>
      </c>
      <c r="BU182" s="32" t="str">
        <f t="shared" si="229"/>
        <v/>
      </c>
      <c r="BV182" s="32"/>
      <c r="BY182" s="6">
        <f t="shared" si="207"/>
        <v>176</v>
      </c>
      <c r="BZ182" s="9">
        <f t="shared" si="230"/>
        <v>500</v>
      </c>
      <c r="CA182" s="6">
        <f t="shared" si="231"/>
        <v>0</v>
      </c>
      <c r="CC182" s="8">
        <f t="shared" si="195"/>
        <v>500</v>
      </c>
      <c r="CD182" s="42" t="str">
        <f t="shared" si="232"/>
        <v>NA</v>
      </c>
      <c r="CE182" s="43" t="str" cm="1">
        <f t="array" ref="CE182">IFERROR(_xlfn.XLOOKUP($B$4&amp;$B$11&amp;CD182,$A$69:$A$91&amp;$B$69:$B$91&amp;$C$69:$C$91,$D$69:$D$91),"")</f>
        <v/>
      </c>
      <c r="CF182" s="42" t="str">
        <f t="shared" si="202"/>
        <v/>
      </c>
      <c r="CG182" s="44" t="str">
        <f t="shared" si="233"/>
        <v/>
      </c>
      <c r="CH182" s="44">
        <f t="shared" si="234"/>
        <v>0</v>
      </c>
      <c r="CI182" s="42" t="str">
        <f t="shared" si="235"/>
        <v/>
      </c>
      <c r="CJ182" s="42"/>
      <c r="CM182" s="6">
        <f t="shared" si="208"/>
        <v>176</v>
      </c>
      <c r="CN182" s="9">
        <f t="shared" si="236"/>
        <v>500</v>
      </c>
      <c r="CQ182" s="8">
        <f t="shared" si="196"/>
        <v>500</v>
      </c>
      <c r="CR182" s="42" t="str">
        <f t="shared" si="237"/>
        <v>NA</v>
      </c>
      <c r="CS182" s="43" t="str" cm="1">
        <f t="array" ref="CS182">IFERROR(_xlfn.XLOOKUP($B$4&amp;$B$11&amp;CR182,$A$69:$A$91&amp;$B$69:$B$91&amp;$C$69:$C$91,$D$69:$D$91),"")</f>
        <v/>
      </c>
      <c r="CT182" s="42" t="str">
        <f t="shared" si="203"/>
        <v/>
      </c>
      <c r="CU182" s="44" t="str">
        <f t="shared" si="238"/>
        <v/>
      </c>
      <c r="CV182" s="44">
        <f t="shared" si="239"/>
        <v>0</v>
      </c>
      <c r="CW182" s="42" t="str">
        <f t="shared" si="240"/>
        <v/>
      </c>
      <c r="DA182" s="6">
        <f t="shared" si="209"/>
        <v>176</v>
      </c>
      <c r="DB182" s="4">
        <f t="shared" si="188"/>
        <v>625</v>
      </c>
      <c r="DC182" s="6">
        <f t="shared" si="241"/>
        <v>0</v>
      </c>
      <c r="DE182" s="24">
        <f t="shared" si="197"/>
        <v>625</v>
      </c>
      <c r="DF182" s="42" t="str">
        <f t="shared" si="242"/>
        <v>NA</v>
      </c>
      <c r="DG182" s="43" t="str" cm="1">
        <f t="array" ref="DG182">IFERROR(_xlfn.XLOOKUP($B$4&amp;$B$11&amp;DF182,$A$69:$A$91&amp;$B$69:$B$91&amp;$C$69:$C$91,$D$69:$D$91),"")</f>
        <v/>
      </c>
      <c r="DH182" s="44" t="str">
        <f t="shared" si="255"/>
        <v/>
      </c>
      <c r="DI182" s="44">
        <f t="shared" si="243"/>
        <v>0</v>
      </c>
      <c r="DJ182" s="44">
        <f t="shared" si="244"/>
        <v>0</v>
      </c>
      <c r="DK182" s="42" t="str">
        <f t="shared" si="245"/>
        <v/>
      </c>
      <c r="DL182" s="42"/>
      <c r="DO182" s="6">
        <f t="shared" si="210"/>
        <v>176</v>
      </c>
      <c r="DP182" s="3">
        <f t="shared" si="189"/>
        <v>625</v>
      </c>
      <c r="DS182" s="24">
        <f t="shared" si="204"/>
        <v>625</v>
      </c>
      <c r="DT182" s="42" t="str">
        <f t="shared" si="246"/>
        <v>NA</v>
      </c>
      <c r="DU182" s="43" t="str" cm="1">
        <f t="array" ref="DU182">IFERROR(_xlfn.XLOOKUP($B$4&amp;$B$11&amp;DT182,$A$69:$A$91&amp;$B$69:$B$91&amp;$C$69:$C$91,$D$69:$D$91),"")</f>
        <v/>
      </c>
      <c r="DV182" s="44" t="str">
        <f t="shared" si="256"/>
        <v/>
      </c>
      <c r="DW182" s="44">
        <f t="shared" si="247"/>
        <v>0</v>
      </c>
      <c r="DX182" s="44">
        <f t="shared" si="248"/>
        <v>0</v>
      </c>
      <c r="DY182" s="42" t="str">
        <f t="shared" si="249"/>
        <v/>
      </c>
      <c r="DZ182" s="42"/>
      <c r="EC182" s="6">
        <f t="shared" si="211"/>
        <v>176</v>
      </c>
      <c r="ED182" s="47">
        <f t="shared" si="259"/>
        <v>531.91489361702122</v>
      </c>
      <c r="EE182" s="6">
        <f t="shared" si="258"/>
        <v>0</v>
      </c>
      <c r="EG182" s="8">
        <f t="shared" si="198"/>
        <v>531.91489361702122</v>
      </c>
      <c r="EH182" s="45" t="s">
        <v>62</v>
      </c>
      <c r="EI182" s="110">
        <f t="shared" si="260"/>
        <v>0</v>
      </c>
      <c r="EJ182" s="109">
        <f t="shared" si="257"/>
        <v>0</v>
      </c>
      <c r="EK182" s="109">
        <f t="shared" si="250"/>
        <v>0</v>
      </c>
      <c r="EL182" s="44">
        <f t="shared" si="251"/>
        <v>0</v>
      </c>
      <c r="EM182" s="42" t="str">
        <f t="shared" si="252"/>
        <v/>
      </c>
    </row>
    <row r="183" spans="21:143" hidden="1" x14ac:dyDescent="0.25">
      <c r="U183" s="6">
        <f t="shared" si="205"/>
        <v>177</v>
      </c>
      <c r="V183" s="9">
        <f t="shared" si="212"/>
        <v>500</v>
      </c>
      <c r="Y183" s="8">
        <f t="shared" si="192"/>
        <v>500</v>
      </c>
      <c r="Z183" s="30" t="str">
        <f t="shared" si="213"/>
        <v>NA</v>
      </c>
      <c r="AA183" s="28" t="str" cm="1">
        <f t="array" ref="AA183">IFERROR(_xlfn.XLOOKUP($B$4&amp;$B$11&amp;Z183,$A$69:$A$91&amp;$B$69:$B$91&amp;$C$69:$C$91,$D$69:$D$91),"")</f>
        <v/>
      </c>
      <c r="AB183" s="30" t="str">
        <f t="shared" si="199"/>
        <v/>
      </c>
      <c r="AC183" s="29" t="str">
        <f t="shared" si="214"/>
        <v/>
      </c>
      <c r="AD183" s="29">
        <f t="shared" si="215"/>
        <v>0</v>
      </c>
      <c r="AE183" s="30" t="str">
        <f t="shared" si="216"/>
        <v/>
      </c>
      <c r="AI183" s="6">
        <f t="shared" si="206"/>
        <v>177</v>
      </c>
      <c r="AJ183" s="9">
        <f t="shared" si="217"/>
        <v>500</v>
      </c>
      <c r="AM183" s="8">
        <f t="shared" si="193"/>
        <v>500</v>
      </c>
      <c r="AN183" s="32" t="str">
        <f t="shared" si="218"/>
        <v>NA</v>
      </c>
      <c r="AO183" s="33" t="str" cm="1">
        <f t="array" ref="AO183">IFERROR(_xlfn.XLOOKUP($B$4&amp;$B$11&amp;AN183,$A$69:$A$91&amp;$B$69:$B$91&amp;$C$69:$C$91,$D$69:$D$91),"")</f>
        <v/>
      </c>
      <c r="AP183" s="32" t="str">
        <f t="shared" si="200"/>
        <v/>
      </c>
      <c r="AQ183" s="37" t="str">
        <f t="shared" si="219"/>
        <v/>
      </c>
      <c r="AR183" s="37">
        <f t="shared" si="220"/>
        <v>0</v>
      </c>
      <c r="AS183" s="32" t="str">
        <f t="shared" si="221"/>
        <v/>
      </c>
      <c r="AT183" s="32"/>
      <c r="AU183" s="8"/>
      <c r="AV183" s="8"/>
      <c r="AW183" s="20">
        <f t="shared" si="190"/>
        <v>177</v>
      </c>
      <c r="AX183" s="22">
        <f t="shared" si="186"/>
        <v>625</v>
      </c>
      <c r="AY183" s="8"/>
      <c r="AZ183" s="8"/>
      <c r="BA183" s="22">
        <f t="shared" si="191"/>
        <v>625</v>
      </c>
      <c r="BB183" s="32" t="str">
        <f t="shared" si="222"/>
        <v>NA</v>
      </c>
      <c r="BC183" s="33" t="str" cm="1">
        <f t="array" ref="BC183">IFERROR(_xlfn.XLOOKUP($B$4&amp;$B$11&amp;BB183,$A$69:$A$91&amp;$B$69:$B$91&amp;$C$69:$C$91,$D$69:$D$91),"")</f>
        <v/>
      </c>
      <c r="BD183" s="37" t="str">
        <f t="shared" si="253"/>
        <v/>
      </c>
      <c r="BE183" s="37">
        <f t="shared" si="223"/>
        <v>0</v>
      </c>
      <c r="BF183" s="37">
        <f t="shared" si="224"/>
        <v>0</v>
      </c>
      <c r="BG183" s="32" t="str">
        <f t="shared" si="225"/>
        <v/>
      </c>
      <c r="BK183" s="20">
        <f t="shared" si="201"/>
        <v>177</v>
      </c>
      <c r="BL183" s="22">
        <f t="shared" si="187"/>
        <v>625</v>
      </c>
      <c r="BO183" s="22">
        <f t="shared" si="194"/>
        <v>625</v>
      </c>
      <c r="BP183" s="32" t="str">
        <f t="shared" si="226"/>
        <v>NA</v>
      </c>
      <c r="BQ183" s="33" t="str" cm="1">
        <f t="array" ref="BQ183">IFERROR(_xlfn.XLOOKUP($B$4&amp;$B$11&amp;BP183,$A$69:$A$91&amp;$B$69:$B$91&amp;$C$69:$C$91,$D$69:$D$91),"")</f>
        <v/>
      </c>
      <c r="BR183" s="37" t="str">
        <f t="shared" si="254"/>
        <v/>
      </c>
      <c r="BS183" s="37">
        <f t="shared" si="227"/>
        <v>0</v>
      </c>
      <c r="BT183" s="37">
        <f t="shared" si="228"/>
        <v>0</v>
      </c>
      <c r="BU183" s="32" t="str">
        <f t="shared" si="229"/>
        <v/>
      </c>
      <c r="BV183" s="32"/>
      <c r="BY183" s="6">
        <f t="shared" si="207"/>
        <v>177</v>
      </c>
      <c r="BZ183" s="9">
        <f t="shared" si="230"/>
        <v>500</v>
      </c>
      <c r="CA183" s="6">
        <f t="shared" si="231"/>
        <v>0</v>
      </c>
      <c r="CC183" s="8">
        <f t="shared" si="195"/>
        <v>500</v>
      </c>
      <c r="CD183" s="42" t="str">
        <f t="shared" si="232"/>
        <v>NA</v>
      </c>
      <c r="CE183" s="43" t="str" cm="1">
        <f t="array" ref="CE183">IFERROR(_xlfn.XLOOKUP($B$4&amp;$B$11&amp;CD183,$A$69:$A$91&amp;$B$69:$B$91&amp;$C$69:$C$91,$D$69:$D$91),"")</f>
        <v/>
      </c>
      <c r="CF183" s="42" t="str">
        <f t="shared" si="202"/>
        <v/>
      </c>
      <c r="CG183" s="44" t="str">
        <f t="shared" si="233"/>
        <v/>
      </c>
      <c r="CH183" s="44">
        <f t="shared" si="234"/>
        <v>0</v>
      </c>
      <c r="CI183" s="42" t="str">
        <f t="shared" si="235"/>
        <v/>
      </c>
      <c r="CJ183" s="42"/>
      <c r="CM183" s="6">
        <f t="shared" si="208"/>
        <v>177</v>
      </c>
      <c r="CN183" s="9">
        <f t="shared" si="236"/>
        <v>500</v>
      </c>
      <c r="CQ183" s="8">
        <f t="shared" si="196"/>
        <v>500</v>
      </c>
      <c r="CR183" s="42" t="str">
        <f t="shared" si="237"/>
        <v>NA</v>
      </c>
      <c r="CS183" s="43" t="str" cm="1">
        <f t="array" ref="CS183">IFERROR(_xlfn.XLOOKUP($B$4&amp;$B$11&amp;CR183,$A$69:$A$91&amp;$B$69:$B$91&amp;$C$69:$C$91,$D$69:$D$91),"")</f>
        <v/>
      </c>
      <c r="CT183" s="42" t="str">
        <f t="shared" si="203"/>
        <v/>
      </c>
      <c r="CU183" s="44" t="str">
        <f t="shared" si="238"/>
        <v/>
      </c>
      <c r="CV183" s="44">
        <f t="shared" si="239"/>
        <v>0</v>
      </c>
      <c r="CW183" s="42" t="str">
        <f t="shared" si="240"/>
        <v/>
      </c>
      <c r="DA183" s="6">
        <f t="shared" si="209"/>
        <v>177</v>
      </c>
      <c r="DB183" s="4">
        <f t="shared" si="188"/>
        <v>625</v>
      </c>
      <c r="DC183" s="6">
        <f t="shared" si="241"/>
        <v>0</v>
      </c>
      <c r="DE183" s="24">
        <f t="shared" si="197"/>
        <v>625</v>
      </c>
      <c r="DF183" s="42" t="str">
        <f t="shared" si="242"/>
        <v>NA</v>
      </c>
      <c r="DG183" s="43" t="str" cm="1">
        <f t="array" ref="DG183">IFERROR(_xlfn.XLOOKUP($B$4&amp;$B$11&amp;DF183,$A$69:$A$91&amp;$B$69:$B$91&amp;$C$69:$C$91,$D$69:$D$91),"")</f>
        <v/>
      </c>
      <c r="DH183" s="44" t="str">
        <f t="shared" si="255"/>
        <v/>
      </c>
      <c r="DI183" s="44">
        <f t="shared" si="243"/>
        <v>0</v>
      </c>
      <c r="DJ183" s="44">
        <f t="shared" si="244"/>
        <v>0</v>
      </c>
      <c r="DK183" s="42" t="str">
        <f t="shared" si="245"/>
        <v/>
      </c>
      <c r="DL183" s="42"/>
      <c r="DO183" s="6">
        <f t="shared" si="210"/>
        <v>177</v>
      </c>
      <c r="DP183" s="3">
        <f t="shared" si="189"/>
        <v>625</v>
      </c>
      <c r="DS183" s="24">
        <f t="shared" si="204"/>
        <v>625</v>
      </c>
      <c r="DT183" s="42" t="str">
        <f t="shared" si="246"/>
        <v>NA</v>
      </c>
      <c r="DU183" s="43" t="str" cm="1">
        <f t="array" ref="DU183">IFERROR(_xlfn.XLOOKUP($B$4&amp;$B$11&amp;DT183,$A$69:$A$91&amp;$B$69:$B$91&amp;$C$69:$C$91,$D$69:$D$91),"")</f>
        <v/>
      </c>
      <c r="DV183" s="44" t="str">
        <f t="shared" si="256"/>
        <v/>
      </c>
      <c r="DW183" s="44">
        <f t="shared" si="247"/>
        <v>0</v>
      </c>
      <c r="DX183" s="44">
        <f t="shared" si="248"/>
        <v>0</v>
      </c>
      <c r="DY183" s="42" t="str">
        <f t="shared" si="249"/>
        <v/>
      </c>
      <c r="DZ183" s="42"/>
      <c r="EC183" s="6">
        <f t="shared" si="211"/>
        <v>177</v>
      </c>
      <c r="ED183" s="47">
        <f t="shared" si="259"/>
        <v>531.91489361702122</v>
      </c>
      <c r="EE183" s="6">
        <f t="shared" si="258"/>
        <v>0</v>
      </c>
      <c r="EG183" s="8">
        <f t="shared" si="198"/>
        <v>531.91489361702122</v>
      </c>
      <c r="EH183" s="45" t="s">
        <v>62</v>
      </c>
      <c r="EI183" s="110">
        <f t="shared" si="260"/>
        <v>0</v>
      </c>
      <c r="EJ183" s="109">
        <f t="shared" si="257"/>
        <v>0</v>
      </c>
      <c r="EK183" s="109">
        <f t="shared" si="250"/>
        <v>0</v>
      </c>
      <c r="EL183" s="44">
        <f t="shared" si="251"/>
        <v>0</v>
      </c>
      <c r="EM183" s="42" t="str">
        <f t="shared" si="252"/>
        <v/>
      </c>
    </row>
    <row r="184" spans="21:143" hidden="1" x14ac:dyDescent="0.25">
      <c r="U184" s="6">
        <f t="shared" si="205"/>
        <v>178</v>
      </c>
      <c r="V184" s="9">
        <f t="shared" si="212"/>
        <v>500</v>
      </c>
      <c r="Y184" s="8">
        <f t="shared" si="192"/>
        <v>500</v>
      </c>
      <c r="Z184" s="30" t="str">
        <f t="shared" si="213"/>
        <v>NA</v>
      </c>
      <c r="AA184" s="28" t="str" cm="1">
        <f t="array" ref="AA184">IFERROR(_xlfn.XLOOKUP($B$4&amp;$B$11&amp;Z184,$A$69:$A$91&amp;$B$69:$B$91&amp;$C$69:$C$91,$D$69:$D$91),"")</f>
        <v/>
      </c>
      <c r="AB184" s="30" t="str">
        <f t="shared" si="199"/>
        <v/>
      </c>
      <c r="AC184" s="29" t="str">
        <f t="shared" si="214"/>
        <v/>
      </c>
      <c r="AD184" s="29">
        <f t="shared" si="215"/>
        <v>0</v>
      </c>
      <c r="AE184" s="30" t="str">
        <f t="shared" si="216"/>
        <v/>
      </c>
      <c r="AI184" s="6">
        <f t="shared" si="206"/>
        <v>178</v>
      </c>
      <c r="AJ184" s="9">
        <f t="shared" si="217"/>
        <v>500</v>
      </c>
      <c r="AM184" s="8">
        <f t="shared" si="193"/>
        <v>500</v>
      </c>
      <c r="AN184" s="32" t="str">
        <f t="shared" si="218"/>
        <v>NA</v>
      </c>
      <c r="AO184" s="33" t="str" cm="1">
        <f t="array" ref="AO184">IFERROR(_xlfn.XLOOKUP($B$4&amp;$B$11&amp;AN184,$A$69:$A$91&amp;$B$69:$B$91&amp;$C$69:$C$91,$D$69:$D$91),"")</f>
        <v/>
      </c>
      <c r="AP184" s="32" t="str">
        <f t="shared" si="200"/>
        <v/>
      </c>
      <c r="AQ184" s="37" t="str">
        <f t="shared" si="219"/>
        <v/>
      </c>
      <c r="AR184" s="37">
        <f t="shared" si="220"/>
        <v>0</v>
      </c>
      <c r="AS184" s="32" t="str">
        <f t="shared" si="221"/>
        <v/>
      </c>
      <c r="AT184" s="32"/>
      <c r="AU184" s="8"/>
      <c r="AV184" s="8"/>
      <c r="AW184" s="20">
        <f t="shared" si="190"/>
        <v>178</v>
      </c>
      <c r="AX184" s="22">
        <f t="shared" si="186"/>
        <v>625</v>
      </c>
      <c r="AY184" s="8"/>
      <c r="AZ184" s="8"/>
      <c r="BA184" s="22">
        <f t="shared" si="191"/>
        <v>625</v>
      </c>
      <c r="BB184" s="32" t="str">
        <f t="shared" si="222"/>
        <v>NA</v>
      </c>
      <c r="BC184" s="33" t="str" cm="1">
        <f t="array" ref="BC184">IFERROR(_xlfn.XLOOKUP($B$4&amp;$B$11&amp;BB184,$A$69:$A$91&amp;$B$69:$B$91&amp;$C$69:$C$91,$D$69:$D$91),"")</f>
        <v/>
      </c>
      <c r="BD184" s="37" t="str">
        <f t="shared" si="253"/>
        <v/>
      </c>
      <c r="BE184" s="37">
        <f t="shared" si="223"/>
        <v>0</v>
      </c>
      <c r="BF184" s="37">
        <f t="shared" si="224"/>
        <v>0</v>
      </c>
      <c r="BG184" s="32" t="str">
        <f t="shared" si="225"/>
        <v/>
      </c>
      <c r="BK184" s="20">
        <f t="shared" si="201"/>
        <v>178</v>
      </c>
      <c r="BL184" s="22">
        <f t="shared" si="187"/>
        <v>625</v>
      </c>
      <c r="BO184" s="22">
        <f t="shared" si="194"/>
        <v>625</v>
      </c>
      <c r="BP184" s="32" t="str">
        <f t="shared" si="226"/>
        <v>NA</v>
      </c>
      <c r="BQ184" s="33" t="str" cm="1">
        <f t="array" ref="BQ184">IFERROR(_xlfn.XLOOKUP($B$4&amp;$B$11&amp;BP184,$A$69:$A$91&amp;$B$69:$B$91&amp;$C$69:$C$91,$D$69:$D$91),"")</f>
        <v/>
      </c>
      <c r="BR184" s="37" t="str">
        <f t="shared" si="254"/>
        <v/>
      </c>
      <c r="BS184" s="37">
        <f t="shared" si="227"/>
        <v>0</v>
      </c>
      <c r="BT184" s="37">
        <f t="shared" si="228"/>
        <v>0</v>
      </c>
      <c r="BU184" s="32" t="str">
        <f t="shared" si="229"/>
        <v/>
      </c>
      <c r="BV184" s="32"/>
      <c r="BY184" s="6">
        <f t="shared" si="207"/>
        <v>178</v>
      </c>
      <c r="BZ184" s="9">
        <f t="shared" si="230"/>
        <v>500</v>
      </c>
      <c r="CA184" s="6">
        <f t="shared" si="231"/>
        <v>0</v>
      </c>
      <c r="CC184" s="8">
        <f t="shared" si="195"/>
        <v>500</v>
      </c>
      <c r="CD184" s="42" t="str">
        <f t="shared" si="232"/>
        <v>NA</v>
      </c>
      <c r="CE184" s="43" t="str" cm="1">
        <f t="array" ref="CE184">IFERROR(_xlfn.XLOOKUP($B$4&amp;$B$11&amp;CD184,$A$69:$A$91&amp;$B$69:$B$91&amp;$C$69:$C$91,$D$69:$D$91),"")</f>
        <v/>
      </c>
      <c r="CF184" s="42" t="str">
        <f t="shared" si="202"/>
        <v/>
      </c>
      <c r="CG184" s="44" t="str">
        <f t="shared" si="233"/>
        <v/>
      </c>
      <c r="CH184" s="44">
        <f t="shared" si="234"/>
        <v>0</v>
      </c>
      <c r="CI184" s="42" t="str">
        <f t="shared" si="235"/>
        <v/>
      </c>
      <c r="CJ184" s="42"/>
      <c r="CM184" s="6">
        <f t="shared" si="208"/>
        <v>178</v>
      </c>
      <c r="CN184" s="9">
        <f t="shared" si="236"/>
        <v>500</v>
      </c>
      <c r="CQ184" s="8">
        <f t="shared" si="196"/>
        <v>500</v>
      </c>
      <c r="CR184" s="42" t="str">
        <f t="shared" si="237"/>
        <v>NA</v>
      </c>
      <c r="CS184" s="43" t="str" cm="1">
        <f t="array" ref="CS184">IFERROR(_xlfn.XLOOKUP($B$4&amp;$B$11&amp;CR184,$A$69:$A$91&amp;$B$69:$B$91&amp;$C$69:$C$91,$D$69:$D$91),"")</f>
        <v/>
      </c>
      <c r="CT184" s="42" t="str">
        <f t="shared" si="203"/>
        <v/>
      </c>
      <c r="CU184" s="44" t="str">
        <f t="shared" si="238"/>
        <v/>
      </c>
      <c r="CV184" s="44">
        <f t="shared" si="239"/>
        <v>0</v>
      </c>
      <c r="CW184" s="42" t="str">
        <f t="shared" si="240"/>
        <v/>
      </c>
      <c r="DA184" s="6">
        <f t="shared" si="209"/>
        <v>178</v>
      </c>
      <c r="DB184" s="4">
        <f t="shared" si="188"/>
        <v>625</v>
      </c>
      <c r="DC184" s="6">
        <f t="shared" si="241"/>
        <v>0</v>
      </c>
      <c r="DE184" s="24">
        <f t="shared" si="197"/>
        <v>625</v>
      </c>
      <c r="DF184" s="42" t="str">
        <f t="shared" si="242"/>
        <v>NA</v>
      </c>
      <c r="DG184" s="43" t="str" cm="1">
        <f t="array" ref="DG184">IFERROR(_xlfn.XLOOKUP($B$4&amp;$B$11&amp;DF184,$A$69:$A$91&amp;$B$69:$B$91&amp;$C$69:$C$91,$D$69:$D$91),"")</f>
        <v/>
      </c>
      <c r="DH184" s="44" t="str">
        <f t="shared" si="255"/>
        <v/>
      </c>
      <c r="DI184" s="44">
        <f t="shared" si="243"/>
        <v>0</v>
      </c>
      <c r="DJ184" s="44">
        <f t="shared" si="244"/>
        <v>0</v>
      </c>
      <c r="DK184" s="42" t="str">
        <f t="shared" si="245"/>
        <v/>
      </c>
      <c r="DL184" s="42"/>
      <c r="DO184" s="6">
        <f t="shared" si="210"/>
        <v>178</v>
      </c>
      <c r="DP184" s="3">
        <f t="shared" si="189"/>
        <v>625</v>
      </c>
      <c r="DS184" s="24">
        <f t="shared" si="204"/>
        <v>625</v>
      </c>
      <c r="DT184" s="42" t="str">
        <f t="shared" si="246"/>
        <v>NA</v>
      </c>
      <c r="DU184" s="43" t="str" cm="1">
        <f t="array" ref="DU184">IFERROR(_xlfn.XLOOKUP($B$4&amp;$B$11&amp;DT184,$A$69:$A$91&amp;$B$69:$B$91&amp;$C$69:$C$91,$D$69:$D$91),"")</f>
        <v/>
      </c>
      <c r="DV184" s="44" t="str">
        <f t="shared" si="256"/>
        <v/>
      </c>
      <c r="DW184" s="44">
        <f t="shared" si="247"/>
        <v>0</v>
      </c>
      <c r="DX184" s="44">
        <f t="shared" si="248"/>
        <v>0</v>
      </c>
      <c r="DY184" s="42" t="str">
        <f t="shared" si="249"/>
        <v/>
      </c>
      <c r="DZ184" s="42"/>
      <c r="EC184" s="6">
        <f t="shared" si="211"/>
        <v>178</v>
      </c>
      <c r="ED184" s="47">
        <f t="shared" si="259"/>
        <v>531.91489361702122</v>
      </c>
      <c r="EE184" s="6">
        <f t="shared" si="258"/>
        <v>0</v>
      </c>
      <c r="EG184" s="8">
        <f t="shared" si="198"/>
        <v>531.91489361702122</v>
      </c>
      <c r="EH184" s="45" t="s">
        <v>62</v>
      </c>
      <c r="EI184" s="110">
        <f t="shared" si="260"/>
        <v>0</v>
      </c>
      <c r="EJ184" s="109">
        <f t="shared" si="257"/>
        <v>0</v>
      </c>
      <c r="EK184" s="109">
        <f t="shared" si="250"/>
        <v>0</v>
      </c>
      <c r="EL184" s="44">
        <f t="shared" si="251"/>
        <v>0</v>
      </c>
      <c r="EM184" s="42" t="str">
        <f t="shared" si="252"/>
        <v/>
      </c>
    </row>
    <row r="185" spans="21:143" hidden="1" x14ac:dyDescent="0.25">
      <c r="U185" s="6">
        <f t="shared" si="205"/>
        <v>179</v>
      </c>
      <c r="V185" s="9">
        <f t="shared" si="212"/>
        <v>500</v>
      </c>
      <c r="Y185" s="8">
        <f t="shared" si="192"/>
        <v>500</v>
      </c>
      <c r="Z185" s="30" t="str">
        <f t="shared" si="213"/>
        <v>NA</v>
      </c>
      <c r="AA185" s="28" t="str" cm="1">
        <f t="array" ref="AA185">IFERROR(_xlfn.XLOOKUP($B$4&amp;$B$11&amp;Z185,$A$69:$A$91&amp;$B$69:$B$91&amp;$C$69:$C$91,$D$69:$D$91),"")</f>
        <v/>
      </c>
      <c r="AB185" s="30" t="str">
        <f t="shared" si="199"/>
        <v/>
      </c>
      <c r="AC185" s="29" t="str">
        <f t="shared" si="214"/>
        <v/>
      </c>
      <c r="AD185" s="29">
        <f t="shared" si="215"/>
        <v>0</v>
      </c>
      <c r="AE185" s="30" t="str">
        <f t="shared" si="216"/>
        <v/>
      </c>
      <c r="AI185" s="6">
        <f t="shared" si="206"/>
        <v>179</v>
      </c>
      <c r="AJ185" s="9">
        <f t="shared" si="217"/>
        <v>500</v>
      </c>
      <c r="AM185" s="8">
        <f t="shared" si="193"/>
        <v>500</v>
      </c>
      <c r="AN185" s="32" t="str">
        <f t="shared" si="218"/>
        <v>NA</v>
      </c>
      <c r="AO185" s="33" t="str" cm="1">
        <f t="array" ref="AO185">IFERROR(_xlfn.XLOOKUP($B$4&amp;$B$11&amp;AN185,$A$69:$A$91&amp;$B$69:$B$91&amp;$C$69:$C$91,$D$69:$D$91),"")</f>
        <v/>
      </c>
      <c r="AP185" s="32" t="str">
        <f t="shared" si="200"/>
        <v/>
      </c>
      <c r="AQ185" s="37" t="str">
        <f t="shared" si="219"/>
        <v/>
      </c>
      <c r="AR185" s="37">
        <f t="shared" si="220"/>
        <v>0</v>
      </c>
      <c r="AS185" s="32" t="str">
        <f t="shared" si="221"/>
        <v/>
      </c>
      <c r="AT185" s="32"/>
      <c r="AU185" s="8"/>
      <c r="AV185" s="8"/>
      <c r="AW185" s="20">
        <f t="shared" si="190"/>
        <v>179</v>
      </c>
      <c r="AX185" s="22">
        <f t="shared" si="186"/>
        <v>625</v>
      </c>
      <c r="AY185" s="8"/>
      <c r="AZ185" s="8"/>
      <c r="BA185" s="22">
        <f t="shared" si="191"/>
        <v>625</v>
      </c>
      <c r="BB185" s="32" t="str">
        <f t="shared" si="222"/>
        <v>NA</v>
      </c>
      <c r="BC185" s="33" t="str" cm="1">
        <f t="array" ref="BC185">IFERROR(_xlfn.XLOOKUP($B$4&amp;$B$11&amp;BB185,$A$69:$A$91&amp;$B$69:$B$91&amp;$C$69:$C$91,$D$69:$D$91),"")</f>
        <v/>
      </c>
      <c r="BD185" s="37" t="str">
        <f t="shared" si="253"/>
        <v/>
      </c>
      <c r="BE185" s="37">
        <f t="shared" si="223"/>
        <v>0</v>
      </c>
      <c r="BF185" s="37">
        <f t="shared" si="224"/>
        <v>0</v>
      </c>
      <c r="BG185" s="32" t="str">
        <f t="shared" si="225"/>
        <v/>
      </c>
      <c r="BK185" s="20">
        <f t="shared" si="201"/>
        <v>179</v>
      </c>
      <c r="BL185" s="22">
        <f t="shared" si="187"/>
        <v>625</v>
      </c>
      <c r="BO185" s="22">
        <f t="shared" si="194"/>
        <v>625</v>
      </c>
      <c r="BP185" s="32" t="str">
        <f t="shared" si="226"/>
        <v>NA</v>
      </c>
      <c r="BQ185" s="33" t="str" cm="1">
        <f t="array" ref="BQ185">IFERROR(_xlfn.XLOOKUP($B$4&amp;$B$11&amp;BP185,$A$69:$A$91&amp;$B$69:$B$91&amp;$C$69:$C$91,$D$69:$D$91),"")</f>
        <v/>
      </c>
      <c r="BR185" s="37" t="str">
        <f t="shared" si="254"/>
        <v/>
      </c>
      <c r="BS185" s="37">
        <f t="shared" si="227"/>
        <v>0</v>
      </c>
      <c r="BT185" s="37">
        <f t="shared" si="228"/>
        <v>0</v>
      </c>
      <c r="BU185" s="32" t="str">
        <f t="shared" si="229"/>
        <v/>
      </c>
      <c r="BV185" s="32"/>
      <c r="BY185" s="6">
        <f t="shared" si="207"/>
        <v>179</v>
      </c>
      <c r="BZ185" s="9">
        <f t="shared" si="230"/>
        <v>500</v>
      </c>
      <c r="CA185" s="6">
        <f t="shared" si="231"/>
        <v>0</v>
      </c>
      <c r="CC185" s="8">
        <f t="shared" si="195"/>
        <v>500</v>
      </c>
      <c r="CD185" s="42" t="str">
        <f t="shared" si="232"/>
        <v>NA</v>
      </c>
      <c r="CE185" s="43" t="str" cm="1">
        <f t="array" ref="CE185">IFERROR(_xlfn.XLOOKUP($B$4&amp;$B$11&amp;CD185,$A$69:$A$91&amp;$B$69:$B$91&amp;$C$69:$C$91,$D$69:$D$91),"")</f>
        <v/>
      </c>
      <c r="CF185" s="42" t="str">
        <f t="shared" si="202"/>
        <v/>
      </c>
      <c r="CG185" s="44" t="str">
        <f t="shared" si="233"/>
        <v/>
      </c>
      <c r="CH185" s="44">
        <f t="shared" si="234"/>
        <v>0</v>
      </c>
      <c r="CI185" s="42" t="str">
        <f t="shared" si="235"/>
        <v/>
      </c>
      <c r="CJ185" s="42"/>
      <c r="CM185" s="6">
        <f t="shared" si="208"/>
        <v>179</v>
      </c>
      <c r="CN185" s="9">
        <f t="shared" si="236"/>
        <v>500</v>
      </c>
      <c r="CQ185" s="8">
        <f t="shared" si="196"/>
        <v>500</v>
      </c>
      <c r="CR185" s="42" t="str">
        <f t="shared" si="237"/>
        <v>NA</v>
      </c>
      <c r="CS185" s="43" t="str" cm="1">
        <f t="array" ref="CS185">IFERROR(_xlfn.XLOOKUP($B$4&amp;$B$11&amp;CR185,$A$69:$A$91&amp;$B$69:$B$91&amp;$C$69:$C$91,$D$69:$D$91),"")</f>
        <v/>
      </c>
      <c r="CT185" s="42" t="str">
        <f t="shared" si="203"/>
        <v/>
      </c>
      <c r="CU185" s="44" t="str">
        <f t="shared" si="238"/>
        <v/>
      </c>
      <c r="CV185" s="44">
        <f t="shared" si="239"/>
        <v>0</v>
      </c>
      <c r="CW185" s="42" t="str">
        <f t="shared" si="240"/>
        <v/>
      </c>
      <c r="DA185" s="6">
        <f t="shared" si="209"/>
        <v>179</v>
      </c>
      <c r="DB185" s="4">
        <f t="shared" si="188"/>
        <v>625</v>
      </c>
      <c r="DC185" s="6">
        <f t="shared" si="241"/>
        <v>0</v>
      </c>
      <c r="DE185" s="24">
        <f t="shared" si="197"/>
        <v>625</v>
      </c>
      <c r="DF185" s="42" t="str">
        <f t="shared" si="242"/>
        <v>NA</v>
      </c>
      <c r="DG185" s="43" t="str" cm="1">
        <f t="array" ref="DG185">IFERROR(_xlfn.XLOOKUP($B$4&amp;$B$11&amp;DF185,$A$69:$A$91&amp;$B$69:$B$91&amp;$C$69:$C$91,$D$69:$D$91),"")</f>
        <v/>
      </c>
      <c r="DH185" s="44" t="str">
        <f t="shared" si="255"/>
        <v/>
      </c>
      <c r="DI185" s="44">
        <f t="shared" si="243"/>
        <v>0</v>
      </c>
      <c r="DJ185" s="44">
        <f t="shared" si="244"/>
        <v>0</v>
      </c>
      <c r="DK185" s="42" t="str">
        <f t="shared" si="245"/>
        <v/>
      </c>
      <c r="DL185" s="42"/>
      <c r="DO185" s="6">
        <f t="shared" si="210"/>
        <v>179</v>
      </c>
      <c r="DP185" s="3">
        <f t="shared" si="189"/>
        <v>625</v>
      </c>
      <c r="DS185" s="24">
        <f t="shared" si="204"/>
        <v>625</v>
      </c>
      <c r="DT185" s="42" t="str">
        <f t="shared" si="246"/>
        <v>NA</v>
      </c>
      <c r="DU185" s="43" t="str" cm="1">
        <f t="array" ref="DU185">IFERROR(_xlfn.XLOOKUP($B$4&amp;$B$11&amp;DT185,$A$69:$A$91&amp;$B$69:$B$91&amp;$C$69:$C$91,$D$69:$D$91),"")</f>
        <v/>
      </c>
      <c r="DV185" s="44" t="str">
        <f t="shared" si="256"/>
        <v/>
      </c>
      <c r="DW185" s="44">
        <f t="shared" si="247"/>
        <v>0</v>
      </c>
      <c r="DX185" s="44">
        <f t="shared" si="248"/>
        <v>0</v>
      </c>
      <c r="DY185" s="42" t="str">
        <f t="shared" si="249"/>
        <v/>
      </c>
      <c r="DZ185" s="42"/>
      <c r="EC185" s="6">
        <f t="shared" si="211"/>
        <v>179</v>
      </c>
      <c r="ED185" s="47">
        <f t="shared" si="259"/>
        <v>531.91489361702122</v>
      </c>
      <c r="EE185" s="6">
        <f t="shared" si="258"/>
        <v>0</v>
      </c>
      <c r="EG185" s="8">
        <f t="shared" si="198"/>
        <v>531.91489361702122</v>
      </c>
      <c r="EH185" s="45" t="s">
        <v>62</v>
      </c>
      <c r="EI185" s="110">
        <f t="shared" si="260"/>
        <v>0</v>
      </c>
      <c r="EJ185" s="109">
        <f t="shared" si="257"/>
        <v>0</v>
      </c>
      <c r="EK185" s="109">
        <f t="shared" si="250"/>
        <v>0</v>
      </c>
      <c r="EL185" s="44">
        <f t="shared" si="251"/>
        <v>0</v>
      </c>
      <c r="EM185" s="42" t="str">
        <f t="shared" si="252"/>
        <v/>
      </c>
    </row>
    <row r="186" spans="21:143" hidden="1" x14ac:dyDescent="0.25">
      <c r="U186" s="6">
        <f t="shared" si="205"/>
        <v>180</v>
      </c>
      <c r="V186" s="9">
        <f t="shared" si="212"/>
        <v>500</v>
      </c>
      <c r="Y186" s="8">
        <f t="shared" si="192"/>
        <v>500</v>
      </c>
      <c r="Z186" s="30" t="str">
        <f t="shared" si="213"/>
        <v>NA</v>
      </c>
      <c r="AA186" s="28" t="str" cm="1">
        <f t="array" ref="AA186">IFERROR(_xlfn.XLOOKUP($B$4&amp;$B$11&amp;Z186,$A$69:$A$91&amp;$B$69:$B$91&amp;$C$69:$C$91,$D$69:$D$91),"")</f>
        <v/>
      </c>
      <c r="AB186" s="30" t="str">
        <f t="shared" si="199"/>
        <v/>
      </c>
      <c r="AC186" s="29" t="str">
        <f t="shared" si="214"/>
        <v/>
      </c>
      <c r="AD186" s="29">
        <f t="shared" si="215"/>
        <v>0</v>
      </c>
      <c r="AE186" s="30" t="str">
        <f t="shared" si="216"/>
        <v/>
      </c>
      <c r="AI186" s="6">
        <f t="shared" si="206"/>
        <v>180</v>
      </c>
      <c r="AJ186" s="9">
        <f t="shared" si="217"/>
        <v>500</v>
      </c>
      <c r="AM186" s="8">
        <f t="shared" si="193"/>
        <v>500</v>
      </c>
      <c r="AN186" s="32" t="str">
        <f t="shared" si="218"/>
        <v>NA</v>
      </c>
      <c r="AO186" s="33" t="str" cm="1">
        <f t="array" ref="AO186">IFERROR(_xlfn.XLOOKUP($B$4&amp;$B$11&amp;AN186,$A$69:$A$91&amp;$B$69:$B$91&amp;$C$69:$C$91,$D$69:$D$91),"")</f>
        <v/>
      </c>
      <c r="AP186" s="32" t="str">
        <f t="shared" si="200"/>
        <v/>
      </c>
      <c r="AQ186" s="37" t="str">
        <f t="shared" si="219"/>
        <v/>
      </c>
      <c r="AR186" s="37">
        <f t="shared" si="220"/>
        <v>0</v>
      </c>
      <c r="AS186" s="32" t="str">
        <f t="shared" si="221"/>
        <v/>
      </c>
      <c r="AT186" s="32"/>
      <c r="AU186" s="8"/>
      <c r="AV186" s="8"/>
      <c r="AW186" s="20">
        <f t="shared" si="190"/>
        <v>180</v>
      </c>
      <c r="AX186" s="22">
        <f t="shared" si="186"/>
        <v>625</v>
      </c>
      <c r="AY186" s="8"/>
      <c r="AZ186" s="8"/>
      <c r="BA186" s="22">
        <f t="shared" si="191"/>
        <v>625</v>
      </c>
      <c r="BB186" s="32" t="str">
        <f t="shared" si="222"/>
        <v>NA</v>
      </c>
      <c r="BC186" s="33" t="str" cm="1">
        <f t="array" ref="BC186">IFERROR(_xlfn.XLOOKUP($B$4&amp;$B$11&amp;BB186,$A$69:$A$91&amp;$B$69:$B$91&amp;$C$69:$C$91,$D$69:$D$91),"")</f>
        <v/>
      </c>
      <c r="BD186" s="37" t="str">
        <f t="shared" si="253"/>
        <v/>
      </c>
      <c r="BE186" s="37">
        <f t="shared" si="223"/>
        <v>0</v>
      </c>
      <c r="BF186" s="37">
        <f t="shared" si="224"/>
        <v>0</v>
      </c>
      <c r="BG186" s="32" t="str">
        <f t="shared" si="225"/>
        <v/>
      </c>
      <c r="BK186" s="20">
        <f t="shared" si="201"/>
        <v>180</v>
      </c>
      <c r="BL186" s="22">
        <f t="shared" si="187"/>
        <v>625</v>
      </c>
      <c r="BO186" s="22">
        <f t="shared" si="194"/>
        <v>625</v>
      </c>
      <c r="BP186" s="32" t="str">
        <f t="shared" si="226"/>
        <v>NA</v>
      </c>
      <c r="BQ186" s="33" t="str" cm="1">
        <f t="array" ref="BQ186">IFERROR(_xlfn.XLOOKUP($B$4&amp;$B$11&amp;BP186,$A$69:$A$91&amp;$B$69:$B$91&amp;$C$69:$C$91,$D$69:$D$91),"")</f>
        <v/>
      </c>
      <c r="BR186" s="37" t="str">
        <f t="shared" si="254"/>
        <v/>
      </c>
      <c r="BS186" s="37">
        <f t="shared" si="227"/>
        <v>0</v>
      </c>
      <c r="BT186" s="37">
        <f t="shared" si="228"/>
        <v>0</v>
      </c>
      <c r="BU186" s="32" t="str">
        <f t="shared" si="229"/>
        <v/>
      </c>
      <c r="BV186" s="32"/>
      <c r="BY186" s="6">
        <f t="shared" si="207"/>
        <v>180</v>
      </c>
      <c r="BZ186" s="9">
        <f t="shared" si="230"/>
        <v>500</v>
      </c>
      <c r="CA186" s="6">
        <f t="shared" si="231"/>
        <v>395</v>
      </c>
      <c r="CC186" s="8">
        <f t="shared" si="195"/>
        <v>895</v>
      </c>
      <c r="CD186" s="42" t="str">
        <f t="shared" si="232"/>
        <v>NA</v>
      </c>
      <c r="CE186" s="43" t="str" cm="1">
        <f t="array" ref="CE186">IFERROR(_xlfn.XLOOKUP($B$4&amp;$B$11&amp;CD186,$A$69:$A$91&amp;$B$69:$B$91&amp;$C$69:$C$91,$D$69:$D$91),"")</f>
        <v/>
      </c>
      <c r="CF186" s="42" t="str">
        <f t="shared" si="202"/>
        <v/>
      </c>
      <c r="CG186" s="44" t="str">
        <f t="shared" si="233"/>
        <v/>
      </c>
      <c r="CH186" s="44">
        <f t="shared" si="234"/>
        <v>395</v>
      </c>
      <c r="CI186" s="42" t="str">
        <f t="shared" si="235"/>
        <v/>
      </c>
      <c r="CJ186" s="42"/>
      <c r="CM186" s="6">
        <f t="shared" si="208"/>
        <v>180</v>
      </c>
      <c r="CN186" s="9">
        <f t="shared" si="236"/>
        <v>500</v>
      </c>
      <c r="CQ186" s="8">
        <f t="shared" si="196"/>
        <v>500</v>
      </c>
      <c r="CR186" s="42" t="str">
        <f t="shared" si="237"/>
        <v>NA</v>
      </c>
      <c r="CS186" s="43" t="str" cm="1">
        <f t="array" ref="CS186">IFERROR(_xlfn.XLOOKUP($B$4&amp;$B$11&amp;CR186,$A$69:$A$91&amp;$B$69:$B$91&amp;$C$69:$C$91,$D$69:$D$91),"")</f>
        <v/>
      </c>
      <c r="CT186" s="42" t="str">
        <f t="shared" si="203"/>
        <v/>
      </c>
      <c r="CU186" s="44" t="str">
        <f t="shared" si="238"/>
        <v/>
      </c>
      <c r="CV186" s="44">
        <f t="shared" si="239"/>
        <v>0</v>
      </c>
      <c r="CW186" s="42" t="str">
        <f t="shared" si="240"/>
        <v/>
      </c>
      <c r="DA186" s="6">
        <f t="shared" si="209"/>
        <v>180</v>
      </c>
      <c r="DB186" s="4">
        <f t="shared" si="188"/>
        <v>625</v>
      </c>
      <c r="DC186" s="6">
        <f t="shared" si="241"/>
        <v>395</v>
      </c>
      <c r="DE186" s="24">
        <f t="shared" si="197"/>
        <v>1020</v>
      </c>
      <c r="DF186" s="42" t="str">
        <f t="shared" si="242"/>
        <v>NA</v>
      </c>
      <c r="DG186" s="43" t="str" cm="1">
        <f t="array" ref="DG186">IFERROR(_xlfn.XLOOKUP($B$4&amp;$B$11&amp;DF186,$A$69:$A$91&amp;$B$69:$B$91&amp;$C$69:$C$91,$D$69:$D$91),"")</f>
        <v/>
      </c>
      <c r="DH186" s="44" t="str">
        <f t="shared" si="255"/>
        <v/>
      </c>
      <c r="DI186" s="44">
        <f t="shared" si="243"/>
        <v>0</v>
      </c>
      <c r="DJ186" s="44">
        <f t="shared" si="244"/>
        <v>395</v>
      </c>
      <c r="DK186" s="42" t="str">
        <f t="shared" si="245"/>
        <v/>
      </c>
      <c r="DL186" s="42"/>
      <c r="DO186" s="6">
        <f t="shared" si="210"/>
        <v>180</v>
      </c>
      <c r="DP186" s="3">
        <f t="shared" si="189"/>
        <v>625</v>
      </c>
      <c r="DS186" s="24">
        <f t="shared" si="204"/>
        <v>625</v>
      </c>
      <c r="DT186" s="42" t="str">
        <f t="shared" si="246"/>
        <v>NA</v>
      </c>
      <c r="DU186" s="43" t="str" cm="1">
        <f t="array" ref="DU186">IFERROR(_xlfn.XLOOKUP($B$4&amp;$B$11&amp;DT186,$A$69:$A$91&amp;$B$69:$B$91&amp;$C$69:$C$91,$D$69:$D$91),"")</f>
        <v/>
      </c>
      <c r="DV186" s="44" t="str">
        <f t="shared" si="256"/>
        <v/>
      </c>
      <c r="DW186" s="44">
        <f t="shared" si="247"/>
        <v>0</v>
      </c>
      <c r="DX186" s="44">
        <f t="shared" si="248"/>
        <v>0</v>
      </c>
      <c r="DY186" s="42" t="str">
        <f t="shared" si="249"/>
        <v/>
      </c>
      <c r="DZ186" s="42"/>
      <c r="EC186" s="6">
        <f t="shared" si="211"/>
        <v>180</v>
      </c>
      <c r="ED186" s="47">
        <f t="shared" si="259"/>
        <v>531.91489361702122</v>
      </c>
      <c r="EE186" s="6">
        <f t="shared" si="258"/>
        <v>395</v>
      </c>
      <c r="EG186" s="8">
        <f t="shared" si="198"/>
        <v>926.91489361702122</v>
      </c>
      <c r="EH186" s="45" t="s">
        <v>62</v>
      </c>
      <c r="EI186" s="110">
        <f t="shared" si="260"/>
        <v>0</v>
      </c>
      <c r="EJ186" s="109">
        <f t="shared" si="257"/>
        <v>0</v>
      </c>
      <c r="EK186" s="109">
        <f t="shared" si="250"/>
        <v>0</v>
      </c>
      <c r="EL186" s="44">
        <f t="shared" si="251"/>
        <v>395</v>
      </c>
      <c r="EM186" s="42" t="str">
        <f t="shared" si="252"/>
        <v/>
      </c>
    </row>
    <row r="187" spans="21:143" hidden="1" x14ac:dyDescent="0.25">
      <c r="U187" s="6">
        <f t="shared" si="205"/>
        <v>181</v>
      </c>
      <c r="V187" s="9">
        <f t="shared" si="212"/>
        <v>500</v>
      </c>
      <c r="Y187" s="8">
        <f t="shared" si="192"/>
        <v>500</v>
      </c>
      <c r="Z187" s="30" t="str">
        <f t="shared" si="213"/>
        <v>NA</v>
      </c>
      <c r="AA187" s="28" t="str" cm="1">
        <f t="array" ref="AA187">IFERROR(_xlfn.XLOOKUP($B$4&amp;$B$11&amp;Z187,$A$69:$A$91&amp;$B$69:$B$91&amp;$C$69:$C$91,$D$69:$D$91),"")</f>
        <v/>
      </c>
      <c r="AB187" s="30" t="str">
        <f t="shared" si="199"/>
        <v/>
      </c>
      <c r="AC187" s="29" t="str">
        <f t="shared" si="214"/>
        <v/>
      </c>
      <c r="AD187" s="29">
        <f t="shared" si="215"/>
        <v>0</v>
      </c>
      <c r="AE187" s="30" t="str">
        <f t="shared" si="216"/>
        <v/>
      </c>
      <c r="AI187" s="6">
        <f t="shared" si="206"/>
        <v>181</v>
      </c>
      <c r="AJ187" s="9">
        <f t="shared" si="217"/>
        <v>500</v>
      </c>
      <c r="AM187" s="8">
        <f t="shared" si="193"/>
        <v>500</v>
      </c>
      <c r="AN187" s="32" t="str">
        <f t="shared" si="218"/>
        <v>NA</v>
      </c>
      <c r="AO187" s="33" t="str" cm="1">
        <f t="array" ref="AO187">IFERROR(_xlfn.XLOOKUP($B$4&amp;$B$11&amp;AN187,$A$69:$A$91&amp;$B$69:$B$91&amp;$C$69:$C$91,$D$69:$D$91),"")</f>
        <v/>
      </c>
      <c r="AP187" s="32" t="str">
        <f t="shared" si="200"/>
        <v/>
      </c>
      <c r="AQ187" s="37" t="str">
        <f t="shared" si="219"/>
        <v/>
      </c>
      <c r="AR187" s="37">
        <f t="shared" si="220"/>
        <v>0</v>
      </c>
      <c r="AS187" s="32" t="str">
        <f t="shared" si="221"/>
        <v/>
      </c>
      <c r="AT187" s="32"/>
      <c r="AU187" s="8"/>
      <c r="AV187" s="8"/>
      <c r="AW187" s="20">
        <f t="shared" si="190"/>
        <v>181</v>
      </c>
      <c r="AX187" s="22">
        <f t="shared" si="186"/>
        <v>625</v>
      </c>
      <c r="AY187" s="8"/>
      <c r="AZ187" s="8"/>
      <c r="BA187" s="22">
        <f t="shared" si="191"/>
        <v>625</v>
      </c>
      <c r="BB187" s="32" t="str">
        <f t="shared" si="222"/>
        <v>NA</v>
      </c>
      <c r="BC187" s="33" t="str" cm="1">
        <f t="array" ref="BC187">IFERROR(_xlfn.XLOOKUP($B$4&amp;$B$11&amp;BB187,$A$69:$A$91&amp;$B$69:$B$91&amp;$C$69:$C$91,$D$69:$D$91),"")</f>
        <v/>
      </c>
      <c r="BD187" s="37" t="str">
        <f t="shared" si="253"/>
        <v/>
      </c>
      <c r="BE187" s="37">
        <f t="shared" si="223"/>
        <v>0</v>
      </c>
      <c r="BF187" s="37">
        <f t="shared" si="224"/>
        <v>0</v>
      </c>
      <c r="BG187" s="32" t="str">
        <f t="shared" si="225"/>
        <v/>
      </c>
      <c r="BK187" s="20">
        <f t="shared" si="201"/>
        <v>181</v>
      </c>
      <c r="BL187" s="22">
        <f t="shared" si="187"/>
        <v>625</v>
      </c>
      <c r="BO187" s="22">
        <f t="shared" si="194"/>
        <v>625</v>
      </c>
      <c r="BP187" s="32" t="str">
        <f t="shared" si="226"/>
        <v>NA</v>
      </c>
      <c r="BQ187" s="33" t="str" cm="1">
        <f t="array" ref="BQ187">IFERROR(_xlfn.XLOOKUP($B$4&amp;$B$11&amp;BP187,$A$69:$A$91&amp;$B$69:$B$91&amp;$C$69:$C$91,$D$69:$D$91),"")</f>
        <v/>
      </c>
      <c r="BR187" s="37" t="str">
        <f t="shared" si="254"/>
        <v/>
      </c>
      <c r="BS187" s="37">
        <f t="shared" si="227"/>
        <v>0</v>
      </c>
      <c r="BT187" s="37">
        <f t="shared" si="228"/>
        <v>0</v>
      </c>
      <c r="BU187" s="32" t="str">
        <f t="shared" si="229"/>
        <v/>
      </c>
      <c r="BV187" s="32"/>
      <c r="BY187" s="6">
        <f t="shared" si="207"/>
        <v>181</v>
      </c>
      <c r="BZ187" s="9">
        <f t="shared" si="230"/>
        <v>500</v>
      </c>
      <c r="CA187" s="6">
        <f t="shared" si="231"/>
        <v>0</v>
      </c>
      <c r="CC187" s="8">
        <f t="shared" si="195"/>
        <v>500</v>
      </c>
      <c r="CD187" s="42" t="str">
        <f t="shared" si="232"/>
        <v>NA</v>
      </c>
      <c r="CE187" s="43" t="str" cm="1">
        <f t="array" ref="CE187">IFERROR(_xlfn.XLOOKUP($B$4&amp;$B$11&amp;CD187,$A$69:$A$91&amp;$B$69:$B$91&amp;$C$69:$C$91,$D$69:$D$91),"")</f>
        <v/>
      </c>
      <c r="CF187" s="42" t="str">
        <f t="shared" si="202"/>
        <v/>
      </c>
      <c r="CG187" s="44" t="str">
        <f t="shared" si="233"/>
        <v/>
      </c>
      <c r="CH187" s="44">
        <f t="shared" si="234"/>
        <v>0</v>
      </c>
      <c r="CI187" s="42" t="str">
        <f t="shared" si="235"/>
        <v/>
      </c>
      <c r="CJ187" s="42"/>
      <c r="CM187" s="6">
        <f t="shared" si="208"/>
        <v>181</v>
      </c>
      <c r="CN187" s="9">
        <f t="shared" si="236"/>
        <v>500</v>
      </c>
      <c r="CQ187" s="8">
        <f t="shared" si="196"/>
        <v>500</v>
      </c>
      <c r="CR187" s="42" t="str">
        <f t="shared" si="237"/>
        <v>NA</v>
      </c>
      <c r="CS187" s="43" t="str" cm="1">
        <f t="array" ref="CS187">IFERROR(_xlfn.XLOOKUP($B$4&amp;$B$11&amp;CR187,$A$69:$A$91&amp;$B$69:$B$91&amp;$C$69:$C$91,$D$69:$D$91),"")</f>
        <v/>
      </c>
      <c r="CT187" s="42" t="str">
        <f t="shared" si="203"/>
        <v/>
      </c>
      <c r="CU187" s="44" t="str">
        <f t="shared" si="238"/>
        <v/>
      </c>
      <c r="CV187" s="44">
        <f t="shared" si="239"/>
        <v>0</v>
      </c>
      <c r="CW187" s="42" t="str">
        <f t="shared" si="240"/>
        <v/>
      </c>
      <c r="DA187" s="6">
        <f t="shared" si="209"/>
        <v>181</v>
      </c>
      <c r="DB187" s="4">
        <f t="shared" si="188"/>
        <v>625</v>
      </c>
      <c r="DC187" s="6">
        <f t="shared" si="241"/>
        <v>0</v>
      </c>
      <c r="DE187" s="24">
        <f t="shared" si="197"/>
        <v>625</v>
      </c>
      <c r="DF187" s="42" t="str">
        <f t="shared" si="242"/>
        <v>NA</v>
      </c>
      <c r="DG187" s="43" t="str" cm="1">
        <f t="array" ref="DG187">IFERROR(_xlfn.XLOOKUP($B$4&amp;$B$11&amp;DF187,$A$69:$A$91&amp;$B$69:$B$91&amp;$C$69:$C$91,$D$69:$D$91),"")</f>
        <v/>
      </c>
      <c r="DH187" s="44" t="str">
        <f t="shared" si="255"/>
        <v/>
      </c>
      <c r="DI187" s="44">
        <f t="shared" si="243"/>
        <v>0</v>
      </c>
      <c r="DJ187" s="44">
        <f t="shared" si="244"/>
        <v>0</v>
      </c>
      <c r="DK187" s="42" t="str">
        <f t="shared" si="245"/>
        <v/>
      </c>
      <c r="DL187" s="42"/>
      <c r="DO187" s="6">
        <f t="shared" si="210"/>
        <v>181</v>
      </c>
      <c r="DP187" s="3">
        <f t="shared" si="189"/>
        <v>625</v>
      </c>
      <c r="DS187" s="24">
        <f t="shared" si="204"/>
        <v>625</v>
      </c>
      <c r="DT187" s="42" t="str">
        <f t="shared" si="246"/>
        <v>NA</v>
      </c>
      <c r="DU187" s="43" t="str" cm="1">
        <f t="array" ref="DU187">IFERROR(_xlfn.XLOOKUP($B$4&amp;$B$11&amp;DT187,$A$69:$A$91&amp;$B$69:$B$91&amp;$C$69:$C$91,$D$69:$D$91),"")</f>
        <v/>
      </c>
      <c r="DV187" s="44" t="str">
        <f t="shared" si="256"/>
        <v/>
      </c>
      <c r="DW187" s="44">
        <f t="shared" si="247"/>
        <v>0</v>
      </c>
      <c r="DX187" s="44">
        <f t="shared" si="248"/>
        <v>0</v>
      </c>
      <c r="DY187" s="42" t="str">
        <f t="shared" si="249"/>
        <v/>
      </c>
      <c r="DZ187" s="42"/>
      <c r="EC187" s="6">
        <f t="shared" si="211"/>
        <v>181</v>
      </c>
      <c r="ED187" s="47">
        <f t="shared" si="259"/>
        <v>531.91489361702122</v>
      </c>
      <c r="EE187" s="6">
        <f t="shared" si="258"/>
        <v>0</v>
      </c>
      <c r="EG187" s="8">
        <f t="shared" si="198"/>
        <v>531.91489361702122</v>
      </c>
      <c r="EH187" s="45" t="s">
        <v>62</v>
      </c>
      <c r="EI187" s="110">
        <f t="shared" si="260"/>
        <v>0</v>
      </c>
      <c r="EJ187" s="109">
        <f t="shared" si="257"/>
        <v>0</v>
      </c>
      <c r="EK187" s="109">
        <f t="shared" si="250"/>
        <v>0</v>
      </c>
      <c r="EL187" s="44">
        <f t="shared" si="251"/>
        <v>0</v>
      </c>
      <c r="EM187" s="42" t="str">
        <f t="shared" si="252"/>
        <v/>
      </c>
    </row>
    <row r="188" spans="21:143" hidden="1" x14ac:dyDescent="0.25">
      <c r="U188" s="6">
        <f t="shared" si="205"/>
        <v>182</v>
      </c>
      <c r="V188" s="9">
        <f t="shared" si="212"/>
        <v>500</v>
      </c>
      <c r="Y188" s="8">
        <f t="shared" si="192"/>
        <v>500</v>
      </c>
      <c r="Z188" s="30" t="str">
        <f t="shared" si="213"/>
        <v>NA</v>
      </c>
      <c r="AA188" s="28" t="str" cm="1">
        <f t="array" ref="AA188">IFERROR(_xlfn.XLOOKUP($B$4&amp;$B$11&amp;Z188,$A$69:$A$91&amp;$B$69:$B$91&amp;$C$69:$C$91,$D$69:$D$91),"")</f>
        <v/>
      </c>
      <c r="AB188" s="30" t="str">
        <f t="shared" si="199"/>
        <v/>
      </c>
      <c r="AC188" s="29" t="str">
        <f t="shared" si="214"/>
        <v/>
      </c>
      <c r="AD188" s="29">
        <f t="shared" si="215"/>
        <v>0</v>
      </c>
      <c r="AE188" s="30" t="str">
        <f t="shared" si="216"/>
        <v/>
      </c>
      <c r="AI188" s="6">
        <f t="shared" si="206"/>
        <v>182</v>
      </c>
      <c r="AJ188" s="9">
        <f t="shared" si="217"/>
        <v>500</v>
      </c>
      <c r="AM188" s="8">
        <f t="shared" si="193"/>
        <v>500</v>
      </c>
      <c r="AN188" s="32" t="str">
        <f t="shared" si="218"/>
        <v>NA</v>
      </c>
      <c r="AO188" s="33" t="str" cm="1">
        <f t="array" ref="AO188">IFERROR(_xlfn.XLOOKUP($B$4&amp;$B$11&amp;AN188,$A$69:$A$91&amp;$B$69:$B$91&amp;$C$69:$C$91,$D$69:$D$91),"")</f>
        <v/>
      </c>
      <c r="AP188" s="32" t="str">
        <f t="shared" si="200"/>
        <v/>
      </c>
      <c r="AQ188" s="37" t="str">
        <f t="shared" si="219"/>
        <v/>
      </c>
      <c r="AR188" s="37">
        <f t="shared" si="220"/>
        <v>0</v>
      </c>
      <c r="AS188" s="32" t="str">
        <f t="shared" si="221"/>
        <v/>
      </c>
      <c r="AT188" s="32"/>
      <c r="AU188" s="8"/>
      <c r="AV188" s="8"/>
      <c r="AW188" s="20">
        <f t="shared" si="190"/>
        <v>182</v>
      </c>
      <c r="AX188" s="22">
        <f t="shared" si="186"/>
        <v>625</v>
      </c>
      <c r="AY188" s="8"/>
      <c r="AZ188" s="8"/>
      <c r="BA188" s="22">
        <f t="shared" si="191"/>
        <v>625</v>
      </c>
      <c r="BB188" s="32" t="str">
        <f t="shared" si="222"/>
        <v>NA</v>
      </c>
      <c r="BC188" s="33" t="str" cm="1">
        <f t="array" ref="BC188">IFERROR(_xlfn.XLOOKUP($B$4&amp;$B$11&amp;BB188,$A$69:$A$91&amp;$B$69:$B$91&amp;$C$69:$C$91,$D$69:$D$91),"")</f>
        <v/>
      </c>
      <c r="BD188" s="37" t="str">
        <f t="shared" si="253"/>
        <v/>
      </c>
      <c r="BE188" s="37">
        <f t="shared" si="223"/>
        <v>0</v>
      </c>
      <c r="BF188" s="37">
        <f t="shared" si="224"/>
        <v>0</v>
      </c>
      <c r="BG188" s="32" t="str">
        <f t="shared" si="225"/>
        <v/>
      </c>
      <c r="BK188" s="20">
        <f t="shared" si="201"/>
        <v>182</v>
      </c>
      <c r="BL188" s="22">
        <f t="shared" si="187"/>
        <v>625</v>
      </c>
      <c r="BO188" s="22">
        <f t="shared" si="194"/>
        <v>625</v>
      </c>
      <c r="BP188" s="32" t="str">
        <f t="shared" si="226"/>
        <v>NA</v>
      </c>
      <c r="BQ188" s="33" t="str" cm="1">
        <f t="array" ref="BQ188">IFERROR(_xlfn.XLOOKUP($B$4&amp;$B$11&amp;BP188,$A$69:$A$91&amp;$B$69:$B$91&amp;$C$69:$C$91,$D$69:$D$91),"")</f>
        <v/>
      </c>
      <c r="BR188" s="37" t="str">
        <f t="shared" si="254"/>
        <v/>
      </c>
      <c r="BS188" s="37">
        <f t="shared" si="227"/>
        <v>0</v>
      </c>
      <c r="BT188" s="37">
        <f t="shared" si="228"/>
        <v>0</v>
      </c>
      <c r="BU188" s="32" t="str">
        <f t="shared" si="229"/>
        <v/>
      </c>
      <c r="BV188" s="32"/>
      <c r="BY188" s="6">
        <f t="shared" si="207"/>
        <v>182</v>
      </c>
      <c r="BZ188" s="9">
        <f t="shared" si="230"/>
        <v>500</v>
      </c>
      <c r="CA188" s="6">
        <f t="shared" si="231"/>
        <v>0</v>
      </c>
      <c r="CC188" s="8">
        <f t="shared" si="195"/>
        <v>500</v>
      </c>
      <c r="CD188" s="42" t="str">
        <f t="shared" si="232"/>
        <v>NA</v>
      </c>
      <c r="CE188" s="43" t="str" cm="1">
        <f t="array" ref="CE188">IFERROR(_xlfn.XLOOKUP($B$4&amp;$B$11&amp;CD188,$A$69:$A$91&amp;$B$69:$B$91&amp;$C$69:$C$91,$D$69:$D$91),"")</f>
        <v/>
      </c>
      <c r="CF188" s="42" t="str">
        <f t="shared" si="202"/>
        <v/>
      </c>
      <c r="CG188" s="44" t="str">
        <f t="shared" si="233"/>
        <v/>
      </c>
      <c r="CH188" s="44">
        <f t="shared" si="234"/>
        <v>0</v>
      </c>
      <c r="CI188" s="42" t="str">
        <f t="shared" si="235"/>
        <v/>
      </c>
      <c r="CJ188" s="42"/>
      <c r="CM188" s="6">
        <f t="shared" si="208"/>
        <v>182</v>
      </c>
      <c r="CN188" s="9">
        <f t="shared" si="236"/>
        <v>500</v>
      </c>
      <c r="CQ188" s="8">
        <f t="shared" si="196"/>
        <v>500</v>
      </c>
      <c r="CR188" s="42" t="str">
        <f t="shared" si="237"/>
        <v>NA</v>
      </c>
      <c r="CS188" s="43" t="str" cm="1">
        <f t="array" ref="CS188">IFERROR(_xlfn.XLOOKUP($B$4&amp;$B$11&amp;CR188,$A$69:$A$91&amp;$B$69:$B$91&amp;$C$69:$C$91,$D$69:$D$91),"")</f>
        <v/>
      </c>
      <c r="CT188" s="42" t="str">
        <f t="shared" si="203"/>
        <v/>
      </c>
      <c r="CU188" s="44" t="str">
        <f t="shared" si="238"/>
        <v/>
      </c>
      <c r="CV188" s="44">
        <f t="shared" si="239"/>
        <v>0</v>
      </c>
      <c r="CW188" s="42" t="str">
        <f t="shared" si="240"/>
        <v/>
      </c>
      <c r="DA188" s="6">
        <f t="shared" si="209"/>
        <v>182</v>
      </c>
      <c r="DB188" s="4">
        <f t="shared" si="188"/>
        <v>625</v>
      </c>
      <c r="DC188" s="6">
        <f t="shared" si="241"/>
        <v>0</v>
      </c>
      <c r="DE188" s="24">
        <f t="shared" si="197"/>
        <v>625</v>
      </c>
      <c r="DF188" s="42" t="str">
        <f t="shared" si="242"/>
        <v>NA</v>
      </c>
      <c r="DG188" s="43" t="str" cm="1">
        <f t="array" ref="DG188">IFERROR(_xlfn.XLOOKUP($B$4&amp;$B$11&amp;DF188,$A$69:$A$91&amp;$B$69:$B$91&amp;$C$69:$C$91,$D$69:$D$91),"")</f>
        <v/>
      </c>
      <c r="DH188" s="44" t="str">
        <f t="shared" si="255"/>
        <v/>
      </c>
      <c r="DI188" s="44">
        <f t="shared" si="243"/>
        <v>0</v>
      </c>
      <c r="DJ188" s="44">
        <f t="shared" si="244"/>
        <v>0</v>
      </c>
      <c r="DK188" s="42" t="str">
        <f t="shared" si="245"/>
        <v/>
      </c>
      <c r="DL188" s="42"/>
      <c r="DO188" s="6">
        <f t="shared" si="210"/>
        <v>182</v>
      </c>
      <c r="DP188" s="3">
        <f t="shared" si="189"/>
        <v>625</v>
      </c>
      <c r="DS188" s="24">
        <f t="shared" si="204"/>
        <v>625</v>
      </c>
      <c r="DT188" s="42" t="str">
        <f t="shared" si="246"/>
        <v>NA</v>
      </c>
      <c r="DU188" s="43" t="str" cm="1">
        <f t="array" ref="DU188">IFERROR(_xlfn.XLOOKUP($B$4&amp;$B$11&amp;DT188,$A$69:$A$91&amp;$B$69:$B$91&amp;$C$69:$C$91,$D$69:$D$91),"")</f>
        <v/>
      </c>
      <c r="DV188" s="44" t="str">
        <f t="shared" si="256"/>
        <v/>
      </c>
      <c r="DW188" s="44">
        <f t="shared" si="247"/>
        <v>0</v>
      </c>
      <c r="DX188" s="44">
        <f t="shared" si="248"/>
        <v>0</v>
      </c>
      <c r="DY188" s="42" t="str">
        <f t="shared" si="249"/>
        <v/>
      </c>
      <c r="DZ188" s="42"/>
      <c r="EC188" s="6">
        <f t="shared" si="211"/>
        <v>182</v>
      </c>
      <c r="ED188" s="47">
        <f t="shared" si="259"/>
        <v>531.91489361702122</v>
      </c>
      <c r="EE188" s="6">
        <f t="shared" si="258"/>
        <v>0</v>
      </c>
      <c r="EG188" s="8">
        <f t="shared" si="198"/>
        <v>531.91489361702122</v>
      </c>
      <c r="EH188" s="45" t="s">
        <v>62</v>
      </c>
      <c r="EI188" s="110">
        <f t="shared" si="260"/>
        <v>0</v>
      </c>
      <c r="EJ188" s="109">
        <f t="shared" si="257"/>
        <v>0</v>
      </c>
      <c r="EK188" s="109">
        <f t="shared" si="250"/>
        <v>0</v>
      </c>
      <c r="EL188" s="44">
        <f t="shared" si="251"/>
        <v>0</v>
      </c>
      <c r="EM188" s="42" t="str">
        <f t="shared" si="252"/>
        <v/>
      </c>
    </row>
    <row r="189" spans="21:143" hidden="1" x14ac:dyDescent="0.25">
      <c r="U189" s="6">
        <f t="shared" si="205"/>
        <v>183</v>
      </c>
      <c r="V189" s="9">
        <f t="shared" si="212"/>
        <v>500</v>
      </c>
      <c r="Y189" s="8">
        <f t="shared" si="192"/>
        <v>500</v>
      </c>
      <c r="Z189" s="30" t="str">
        <f t="shared" si="213"/>
        <v>NA</v>
      </c>
      <c r="AA189" s="28" t="str" cm="1">
        <f t="array" ref="AA189">IFERROR(_xlfn.XLOOKUP($B$4&amp;$B$11&amp;Z189,$A$69:$A$91&amp;$B$69:$B$91&amp;$C$69:$C$91,$D$69:$D$91),"")</f>
        <v/>
      </c>
      <c r="AB189" s="30" t="str">
        <f t="shared" si="199"/>
        <v/>
      </c>
      <c r="AC189" s="29" t="str">
        <f t="shared" si="214"/>
        <v/>
      </c>
      <c r="AD189" s="29">
        <f t="shared" si="215"/>
        <v>0</v>
      </c>
      <c r="AE189" s="30" t="str">
        <f t="shared" si="216"/>
        <v/>
      </c>
      <c r="AI189" s="6">
        <f t="shared" si="206"/>
        <v>183</v>
      </c>
      <c r="AJ189" s="9">
        <f t="shared" si="217"/>
        <v>500</v>
      </c>
      <c r="AM189" s="8">
        <f t="shared" si="193"/>
        <v>500</v>
      </c>
      <c r="AN189" s="32" t="str">
        <f t="shared" si="218"/>
        <v>NA</v>
      </c>
      <c r="AO189" s="33" t="str" cm="1">
        <f t="array" ref="AO189">IFERROR(_xlfn.XLOOKUP($B$4&amp;$B$11&amp;AN189,$A$69:$A$91&amp;$B$69:$B$91&amp;$C$69:$C$91,$D$69:$D$91),"")</f>
        <v/>
      </c>
      <c r="AP189" s="32" t="str">
        <f t="shared" si="200"/>
        <v/>
      </c>
      <c r="AQ189" s="37" t="str">
        <f t="shared" si="219"/>
        <v/>
      </c>
      <c r="AR189" s="37">
        <f t="shared" si="220"/>
        <v>0</v>
      </c>
      <c r="AS189" s="32" t="str">
        <f t="shared" si="221"/>
        <v/>
      </c>
      <c r="AT189" s="32"/>
      <c r="AU189" s="8"/>
      <c r="AV189" s="8"/>
      <c r="AW189" s="20">
        <f t="shared" si="190"/>
        <v>183</v>
      </c>
      <c r="AX189" s="22">
        <f t="shared" si="186"/>
        <v>625</v>
      </c>
      <c r="AY189" s="8"/>
      <c r="AZ189" s="8"/>
      <c r="BA189" s="22">
        <f t="shared" si="191"/>
        <v>625</v>
      </c>
      <c r="BB189" s="32" t="str">
        <f t="shared" si="222"/>
        <v>NA</v>
      </c>
      <c r="BC189" s="33" t="str" cm="1">
        <f t="array" ref="BC189">IFERROR(_xlfn.XLOOKUP($B$4&amp;$B$11&amp;BB189,$A$69:$A$91&amp;$B$69:$B$91&amp;$C$69:$C$91,$D$69:$D$91),"")</f>
        <v/>
      </c>
      <c r="BD189" s="37" t="str">
        <f t="shared" si="253"/>
        <v/>
      </c>
      <c r="BE189" s="37">
        <f t="shared" si="223"/>
        <v>0</v>
      </c>
      <c r="BF189" s="37">
        <f t="shared" si="224"/>
        <v>0</v>
      </c>
      <c r="BG189" s="32" t="str">
        <f t="shared" si="225"/>
        <v/>
      </c>
      <c r="BK189" s="20">
        <f t="shared" si="201"/>
        <v>183</v>
      </c>
      <c r="BL189" s="22">
        <f t="shared" si="187"/>
        <v>625</v>
      </c>
      <c r="BO189" s="22">
        <f t="shared" si="194"/>
        <v>625</v>
      </c>
      <c r="BP189" s="32" t="str">
        <f t="shared" si="226"/>
        <v>NA</v>
      </c>
      <c r="BQ189" s="33" t="str" cm="1">
        <f t="array" ref="BQ189">IFERROR(_xlfn.XLOOKUP($B$4&amp;$B$11&amp;BP189,$A$69:$A$91&amp;$B$69:$B$91&amp;$C$69:$C$91,$D$69:$D$91),"")</f>
        <v/>
      </c>
      <c r="BR189" s="37" t="str">
        <f t="shared" si="254"/>
        <v/>
      </c>
      <c r="BS189" s="37">
        <f t="shared" si="227"/>
        <v>0</v>
      </c>
      <c r="BT189" s="37">
        <f t="shared" si="228"/>
        <v>0</v>
      </c>
      <c r="BU189" s="32" t="str">
        <f t="shared" si="229"/>
        <v/>
      </c>
      <c r="BV189" s="32"/>
      <c r="BY189" s="6">
        <f t="shared" si="207"/>
        <v>183</v>
      </c>
      <c r="BZ189" s="9">
        <f t="shared" si="230"/>
        <v>500</v>
      </c>
      <c r="CA189" s="6">
        <f t="shared" si="231"/>
        <v>0</v>
      </c>
      <c r="CC189" s="8">
        <f t="shared" si="195"/>
        <v>500</v>
      </c>
      <c r="CD189" s="42" t="str">
        <f t="shared" si="232"/>
        <v>NA</v>
      </c>
      <c r="CE189" s="43" t="str" cm="1">
        <f t="array" ref="CE189">IFERROR(_xlfn.XLOOKUP($B$4&amp;$B$11&amp;CD189,$A$69:$A$91&amp;$B$69:$B$91&amp;$C$69:$C$91,$D$69:$D$91),"")</f>
        <v/>
      </c>
      <c r="CF189" s="42" t="str">
        <f t="shared" si="202"/>
        <v/>
      </c>
      <c r="CG189" s="44" t="str">
        <f t="shared" si="233"/>
        <v/>
      </c>
      <c r="CH189" s="44">
        <f t="shared" si="234"/>
        <v>0</v>
      </c>
      <c r="CI189" s="42" t="str">
        <f t="shared" si="235"/>
        <v/>
      </c>
      <c r="CJ189" s="42"/>
      <c r="CM189" s="6">
        <f t="shared" si="208"/>
        <v>183</v>
      </c>
      <c r="CN189" s="9">
        <f t="shared" si="236"/>
        <v>500</v>
      </c>
      <c r="CQ189" s="8">
        <f t="shared" si="196"/>
        <v>500</v>
      </c>
      <c r="CR189" s="42" t="str">
        <f t="shared" si="237"/>
        <v>NA</v>
      </c>
      <c r="CS189" s="43" t="str" cm="1">
        <f t="array" ref="CS189">IFERROR(_xlfn.XLOOKUP($B$4&amp;$B$11&amp;CR189,$A$69:$A$91&amp;$B$69:$B$91&amp;$C$69:$C$91,$D$69:$D$91),"")</f>
        <v/>
      </c>
      <c r="CT189" s="42" t="str">
        <f t="shared" si="203"/>
        <v/>
      </c>
      <c r="CU189" s="44" t="str">
        <f t="shared" si="238"/>
        <v/>
      </c>
      <c r="CV189" s="44">
        <f t="shared" si="239"/>
        <v>0</v>
      </c>
      <c r="CW189" s="42" t="str">
        <f t="shared" si="240"/>
        <v/>
      </c>
      <c r="DA189" s="6">
        <f t="shared" si="209"/>
        <v>183</v>
      </c>
      <c r="DB189" s="4">
        <f t="shared" si="188"/>
        <v>625</v>
      </c>
      <c r="DC189" s="6">
        <f t="shared" si="241"/>
        <v>0</v>
      </c>
      <c r="DE189" s="24">
        <f t="shared" si="197"/>
        <v>625</v>
      </c>
      <c r="DF189" s="42" t="str">
        <f t="shared" si="242"/>
        <v>NA</v>
      </c>
      <c r="DG189" s="43" t="str" cm="1">
        <f t="array" ref="DG189">IFERROR(_xlfn.XLOOKUP($B$4&amp;$B$11&amp;DF189,$A$69:$A$91&amp;$B$69:$B$91&amp;$C$69:$C$91,$D$69:$D$91),"")</f>
        <v/>
      </c>
      <c r="DH189" s="44" t="str">
        <f t="shared" si="255"/>
        <v/>
      </c>
      <c r="DI189" s="44">
        <f t="shared" si="243"/>
        <v>0</v>
      </c>
      <c r="DJ189" s="44">
        <f t="shared" si="244"/>
        <v>0</v>
      </c>
      <c r="DK189" s="42" t="str">
        <f t="shared" si="245"/>
        <v/>
      </c>
      <c r="DL189" s="42"/>
      <c r="DO189" s="6">
        <f t="shared" si="210"/>
        <v>183</v>
      </c>
      <c r="DP189" s="3">
        <f t="shared" si="189"/>
        <v>625</v>
      </c>
      <c r="DS189" s="24">
        <f t="shared" si="204"/>
        <v>625</v>
      </c>
      <c r="DT189" s="42" t="str">
        <f t="shared" si="246"/>
        <v>NA</v>
      </c>
      <c r="DU189" s="43" t="str" cm="1">
        <f t="array" ref="DU189">IFERROR(_xlfn.XLOOKUP($B$4&amp;$B$11&amp;DT189,$A$69:$A$91&amp;$B$69:$B$91&amp;$C$69:$C$91,$D$69:$D$91),"")</f>
        <v/>
      </c>
      <c r="DV189" s="44" t="str">
        <f t="shared" si="256"/>
        <v/>
      </c>
      <c r="DW189" s="44">
        <f t="shared" si="247"/>
        <v>0</v>
      </c>
      <c r="DX189" s="44">
        <f t="shared" si="248"/>
        <v>0</v>
      </c>
      <c r="DY189" s="42" t="str">
        <f t="shared" si="249"/>
        <v/>
      </c>
      <c r="DZ189" s="42"/>
      <c r="EC189" s="6">
        <f t="shared" si="211"/>
        <v>183</v>
      </c>
      <c r="ED189" s="47">
        <f t="shared" si="259"/>
        <v>531.91489361702122</v>
      </c>
      <c r="EE189" s="6">
        <f t="shared" si="258"/>
        <v>0</v>
      </c>
      <c r="EG189" s="8">
        <f t="shared" si="198"/>
        <v>531.91489361702122</v>
      </c>
      <c r="EH189" s="45" t="s">
        <v>62</v>
      </c>
      <c r="EI189" s="110">
        <f t="shared" si="260"/>
        <v>0</v>
      </c>
      <c r="EJ189" s="109">
        <f t="shared" si="257"/>
        <v>0</v>
      </c>
      <c r="EK189" s="109">
        <f t="shared" si="250"/>
        <v>0</v>
      </c>
      <c r="EL189" s="44">
        <f t="shared" si="251"/>
        <v>0</v>
      </c>
      <c r="EM189" s="42" t="str">
        <f t="shared" si="252"/>
        <v/>
      </c>
    </row>
    <row r="190" spans="21:143" hidden="1" x14ac:dyDescent="0.25">
      <c r="U190" s="6">
        <f t="shared" si="205"/>
        <v>184</v>
      </c>
      <c r="V190" s="9">
        <f t="shared" si="212"/>
        <v>500</v>
      </c>
      <c r="Y190" s="8">
        <f t="shared" si="192"/>
        <v>500</v>
      </c>
      <c r="Z190" s="30" t="str">
        <f t="shared" si="213"/>
        <v>NA</v>
      </c>
      <c r="AA190" s="28" t="str" cm="1">
        <f t="array" ref="AA190">IFERROR(_xlfn.XLOOKUP($B$4&amp;$B$11&amp;Z190,$A$69:$A$91&amp;$B$69:$B$91&amp;$C$69:$C$91,$D$69:$D$91),"")</f>
        <v/>
      </c>
      <c r="AB190" s="30" t="str">
        <f t="shared" si="199"/>
        <v/>
      </c>
      <c r="AC190" s="29" t="str">
        <f t="shared" si="214"/>
        <v/>
      </c>
      <c r="AD190" s="29">
        <f t="shared" si="215"/>
        <v>0</v>
      </c>
      <c r="AE190" s="30" t="str">
        <f t="shared" si="216"/>
        <v/>
      </c>
      <c r="AI190" s="6">
        <f t="shared" si="206"/>
        <v>184</v>
      </c>
      <c r="AJ190" s="9">
        <f t="shared" si="217"/>
        <v>500</v>
      </c>
      <c r="AM190" s="8">
        <f t="shared" si="193"/>
        <v>500</v>
      </c>
      <c r="AN190" s="32" t="str">
        <f t="shared" si="218"/>
        <v>NA</v>
      </c>
      <c r="AO190" s="33" t="str" cm="1">
        <f t="array" ref="AO190">IFERROR(_xlfn.XLOOKUP($B$4&amp;$B$11&amp;AN190,$A$69:$A$91&amp;$B$69:$B$91&amp;$C$69:$C$91,$D$69:$D$91),"")</f>
        <v/>
      </c>
      <c r="AP190" s="32" t="str">
        <f t="shared" si="200"/>
        <v/>
      </c>
      <c r="AQ190" s="37" t="str">
        <f t="shared" si="219"/>
        <v/>
      </c>
      <c r="AR190" s="37">
        <f t="shared" si="220"/>
        <v>0</v>
      </c>
      <c r="AS190" s="32" t="str">
        <f t="shared" si="221"/>
        <v/>
      </c>
      <c r="AT190" s="32"/>
      <c r="AU190" s="8"/>
      <c r="AV190" s="8"/>
      <c r="AW190" s="20">
        <f t="shared" si="190"/>
        <v>184</v>
      </c>
      <c r="AX190" s="22">
        <f t="shared" si="186"/>
        <v>625</v>
      </c>
      <c r="AY190" s="8"/>
      <c r="AZ190" s="8"/>
      <c r="BA190" s="22">
        <f t="shared" si="191"/>
        <v>625</v>
      </c>
      <c r="BB190" s="32" t="str">
        <f t="shared" si="222"/>
        <v>NA</v>
      </c>
      <c r="BC190" s="33" t="str" cm="1">
        <f t="array" ref="BC190">IFERROR(_xlfn.XLOOKUP($B$4&amp;$B$11&amp;BB190,$A$69:$A$91&amp;$B$69:$B$91&amp;$C$69:$C$91,$D$69:$D$91),"")</f>
        <v/>
      </c>
      <c r="BD190" s="37" t="str">
        <f t="shared" si="253"/>
        <v/>
      </c>
      <c r="BE190" s="37">
        <f t="shared" si="223"/>
        <v>0</v>
      </c>
      <c r="BF190" s="37">
        <f t="shared" si="224"/>
        <v>0</v>
      </c>
      <c r="BG190" s="32" t="str">
        <f t="shared" si="225"/>
        <v/>
      </c>
      <c r="BK190" s="20">
        <f t="shared" si="201"/>
        <v>184</v>
      </c>
      <c r="BL190" s="22">
        <f t="shared" si="187"/>
        <v>625</v>
      </c>
      <c r="BO190" s="22">
        <f t="shared" si="194"/>
        <v>625</v>
      </c>
      <c r="BP190" s="32" t="str">
        <f t="shared" si="226"/>
        <v>NA</v>
      </c>
      <c r="BQ190" s="33" t="str" cm="1">
        <f t="array" ref="BQ190">IFERROR(_xlfn.XLOOKUP($B$4&amp;$B$11&amp;BP190,$A$69:$A$91&amp;$B$69:$B$91&amp;$C$69:$C$91,$D$69:$D$91),"")</f>
        <v/>
      </c>
      <c r="BR190" s="37" t="str">
        <f t="shared" si="254"/>
        <v/>
      </c>
      <c r="BS190" s="37">
        <f t="shared" si="227"/>
        <v>0</v>
      </c>
      <c r="BT190" s="37">
        <f t="shared" si="228"/>
        <v>0</v>
      </c>
      <c r="BU190" s="32" t="str">
        <f t="shared" si="229"/>
        <v/>
      </c>
      <c r="BV190" s="32"/>
      <c r="BY190" s="6">
        <f t="shared" si="207"/>
        <v>184</v>
      </c>
      <c r="BZ190" s="9">
        <f t="shared" si="230"/>
        <v>500</v>
      </c>
      <c r="CA190" s="6">
        <f t="shared" si="231"/>
        <v>0</v>
      </c>
      <c r="CC190" s="8">
        <f t="shared" si="195"/>
        <v>500</v>
      </c>
      <c r="CD190" s="42" t="str">
        <f t="shared" si="232"/>
        <v>NA</v>
      </c>
      <c r="CE190" s="43" t="str" cm="1">
        <f t="array" ref="CE190">IFERROR(_xlfn.XLOOKUP($B$4&amp;$B$11&amp;CD190,$A$69:$A$91&amp;$B$69:$B$91&amp;$C$69:$C$91,$D$69:$D$91),"")</f>
        <v/>
      </c>
      <c r="CF190" s="42" t="str">
        <f t="shared" si="202"/>
        <v/>
      </c>
      <c r="CG190" s="44" t="str">
        <f t="shared" si="233"/>
        <v/>
      </c>
      <c r="CH190" s="44">
        <f t="shared" si="234"/>
        <v>0</v>
      </c>
      <c r="CI190" s="42" t="str">
        <f t="shared" si="235"/>
        <v/>
      </c>
      <c r="CJ190" s="42"/>
      <c r="CM190" s="6">
        <f t="shared" si="208"/>
        <v>184</v>
      </c>
      <c r="CN190" s="9">
        <f t="shared" si="236"/>
        <v>500</v>
      </c>
      <c r="CQ190" s="8">
        <f t="shared" si="196"/>
        <v>500</v>
      </c>
      <c r="CR190" s="42" t="str">
        <f t="shared" si="237"/>
        <v>NA</v>
      </c>
      <c r="CS190" s="43" t="str" cm="1">
        <f t="array" ref="CS190">IFERROR(_xlfn.XLOOKUP($B$4&amp;$B$11&amp;CR190,$A$69:$A$91&amp;$B$69:$B$91&amp;$C$69:$C$91,$D$69:$D$91),"")</f>
        <v/>
      </c>
      <c r="CT190" s="42" t="str">
        <f t="shared" si="203"/>
        <v/>
      </c>
      <c r="CU190" s="44" t="str">
        <f t="shared" si="238"/>
        <v/>
      </c>
      <c r="CV190" s="44">
        <f t="shared" si="239"/>
        <v>0</v>
      </c>
      <c r="CW190" s="42" t="str">
        <f t="shared" si="240"/>
        <v/>
      </c>
      <c r="DA190" s="6">
        <f t="shared" si="209"/>
        <v>184</v>
      </c>
      <c r="DB190" s="4">
        <f t="shared" si="188"/>
        <v>625</v>
      </c>
      <c r="DC190" s="6">
        <f t="shared" si="241"/>
        <v>0</v>
      </c>
      <c r="DE190" s="24">
        <f t="shared" si="197"/>
        <v>625</v>
      </c>
      <c r="DF190" s="42" t="str">
        <f t="shared" si="242"/>
        <v>NA</v>
      </c>
      <c r="DG190" s="43" t="str" cm="1">
        <f t="array" ref="DG190">IFERROR(_xlfn.XLOOKUP($B$4&amp;$B$11&amp;DF190,$A$69:$A$91&amp;$B$69:$B$91&amp;$C$69:$C$91,$D$69:$D$91),"")</f>
        <v/>
      </c>
      <c r="DH190" s="44" t="str">
        <f t="shared" si="255"/>
        <v/>
      </c>
      <c r="DI190" s="44">
        <f t="shared" si="243"/>
        <v>0</v>
      </c>
      <c r="DJ190" s="44">
        <f t="shared" si="244"/>
        <v>0</v>
      </c>
      <c r="DK190" s="42" t="str">
        <f t="shared" si="245"/>
        <v/>
      </c>
      <c r="DL190" s="42"/>
      <c r="DO190" s="6">
        <f t="shared" si="210"/>
        <v>184</v>
      </c>
      <c r="DP190" s="3">
        <f t="shared" si="189"/>
        <v>625</v>
      </c>
      <c r="DS190" s="24">
        <f t="shared" si="204"/>
        <v>625</v>
      </c>
      <c r="DT190" s="42" t="str">
        <f t="shared" si="246"/>
        <v>NA</v>
      </c>
      <c r="DU190" s="43" t="str" cm="1">
        <f t="array" ref="DU190">IFERROR(_xlfn.XLOOKUP($B$4&amp;$B$11&amp;DT190,$A$69:$A$91&amp;$B$69:$B$91&amp;$C$69:$C$91,$D$69:$D$91),"")</f>
        <v/>
      </c>
      <c r="DV190" s="44" t="str">
        <f t="shared" si="256"/>
        <v/>
      </c>
      <c r="DW190" s="44">
        <f t="shared" si="247"/>
        <v>0</v>
      </c>
      <c r="DX190" s="44">
        <f t="shared" si="248"/>
        <v>0</v>
      </c>
      <c r="DY190" s="42" t="str">
        <f t="shared" si="249"/>
        <v/>
      </c>
      <c r="DZ190" s="42"/>
      <c r="EC190" s="6">
        <f t="shared" si="211"/>
        <v>184</v>
      </c>
      <c r="ED190" s="47">
        <f t="shared" si="259"/>
        <v>531.91489361702122</v>
      </c>
      <c r="EE190" s="6">
        <f t="shared" si="258"/>
        <v>0</v>
      </c>
      <c r="EG190" s="8">
        <f t="shared" si="198"/>
        <v>531.91489361702122</v>
      </c>
      <c r="EH190" s="45" t="s">
        <v>62</v>
      </c>
      <c r="EI190" s="110">
        <f t="shared" si="260"/>
        <v>0</v>
      </c>
      <c r="EJ190" s="109">
        <f t="shared" si="257"/>
        <v>0</v>
      </c>
      <c r="EK190" s="109">
        <f t="shared" si="250"/>
        <v>0</v>
      </c>
      <c r="EL190" s="44">
        <f t="shared" si="251"/>
        <v>0</v>
      </c>
      <c r="EM190" s="42" t="str">
        <f t="shared" si="252"/>
        <v/>
      </c>
    </row>
    <row r="191" spans="21:143" hidden="1" x14ac:dyDescent="0.25">
      <c r="U191" s="6">
        <f t="shared" si="205"/>
        <v>185</v>
      </c>
      <c r="V191" s="9">
        <f t="shared" si="212"/>
        <v>500</v>
      </c>
      <c r="Y191" s="8">
        <f t="shared" si="192"/>
        <v>500</v>
      </c>
      <c r="Z191" s="30" t="str">
        <f t="shared" si="213"/>
        <v>NA</v>
      </c>
      <c r="AA191" s="28" t="str" cm="1">
        <f t="array" ref="AA191">IFERROR(_xlfn.XLOOKUP($B$4&amp;$B$11&amp;Z191,$A$69:$A$91&amp;$B$69:$B$91&amp;$C$69:$C$91,$D$69:$D$91),"")</f>
        <v/>
      </c>
      <c r="AB191" s="30" t="str">
        <f t="shared" si="199"/>
        <v/>
      </c>
      <c r="AC191" s="29" t="str">
        <f t="shared" si="214"/>
        <v/>
      </c>
      <c r="AD191" s="29">
        <f t="shared" si="215"/>
        <v>0</v>
      </c>
      <c r="AE191" s="30" t="str">
        <f t="shared" si="216"/>
        <v/>
      </c>
      <c r="AI191" s="6">
        <f t="shared" si="206"/>
        <v>185</v>
      </c>
      <c r="AJ191" s="9">
        <f t="shared" si="217"/>
        <v>500</v>
      </c>
      <c r="AM191" s="8">
        <f t="shared" si="193"/>
        <v>500</v>
      </c>
      <c r="AN191" s="32" t="str">
        <f t="shared" si="218"/>
        <v>NA</v>
      </c>
      <c r="AO191" s="33" t="str" cm="1">
        <f t="array" ref="AO191">IFERROR(_xlfn.XLOOKUP($B$4&amp;$B$11&amp;AN191,$A$69:$A$91&amp;$B$69:$B$91&amp;$C$69:$C$91,$D$69:$D$91),"")</f>
        <v/>
      </c>
      <c r="AP191" s="32" t="str">
        <f t="shared" si="200"/>
        <v/>
      </c>
      <c r="AQ191" s="37" t="str">
        <f t="shared" si="219"/>
        <v/>
      </c>
      <c r="AR191" s="37">
        <f t="shared" si="220"/>
        <v>0</v>
      </c>
      <c r="AS191" s="32" t="str">
        <f t="shared" si="221"/>
        <v/>
      </c>
      <c r="AT191" s="32"/>
      <c r="AU191" s="8"/>
      <c r="AV191" s="8"/>
      <c r="AW191" s="20">
        <f t="shared" si="190"/>
        <v>185</v>
      </c>
      <c r="AX191" s="22">
        <f t="shared" si="186"/>
        <v>625</v>
      </c>
      <c r="AY191" s="8"/>
      <c r="AZ191" s="8"/>
      <c r="BA191" s="22">
        <f t="shared" si="191"/>
        <v>625</v>
      </c>
      <c r="BB191" s="32" t="str">
        <f t="shared" si="222"/>
        <v>NA</v>
      </c>
      <c r="BC191" s="33" t="str" cm="1">
        <f t="array" ref="BC191">IFERROR(_xlfn.XLOOKUP($B$4&amp;$B$11&amp;BB191,$A$69:$A$91&amp;$B$69:$B$91&amp;$C$69:$C$91,$D$69:$D$91),"")</f>
        <v/>
      </c>
      <c r="BD191" s="37" t="str">
        <f t="shared" si="253"/>
        <v/>
      </c>
      <c r="BE191" s="37">
        <f t="shared" si="223"/>
        <v>0</v>
      </c>
      <c r="BF191" s="37">
        <f t="shared" si="224"/>
        <v>0</v>
      </c>
      <c r="BG191" s="32" t="str">
        <f t="shared" si="225"/>
        <v/>
      </c>
      <c r="BK191" s="20">
        <f t="shared" si="201"/>
        <v>185</v>
      </c>
      <c r="BL191" s="22">
        <f t="shared" si="187"/>
        <v>625</v>
      </c>
      <c r="BO191" s="22">
        <f t="shared" si="194"/>
        <v>625</v>
      </c>
      <c r="BP191" s="32" t="str">
        <f t="shared" si="226"/>
        <v>NA</v>
      </c>
      <c r="BQ191" s="33" t="str" cm="1">
        <f t="array" ref="BQ191">IFERROR(_xlfn.XLOOKUP($B$4&amp;$B$11&amp;BP191,$A$69:$A$91&amp;$B$69:$B$91&amp;$C$69:$C$91,$D$69:$D$91),"")</f>
        <v/>
      </c>
      <c r="BR191" s="37" t="str">
        <f t="shared" si="254"/>
        <v/>
      </c>
      <c r="BS191" s="37">
        <f t="shared" si="227"/>
        <v>0</v>
      </c>
      <c r="BT191" s="37">
        <f t="shared" si="228"/>
        <v>0</v>
      </c>
      <c r="BU191" s="32" t="str">
        <f t="shared" si="229"/>
        <v/>
      </c>
      <c r="BV191" s="32"/>
      <c r="BY191" s="6">
        <f t="shared" si="207"/>
        <v>185</v>
      </c>
      <c r="BZ191" s="9">
        <f t="shared" si="230"/>
        <v>500</v>
      </c>
      <c r="CA191" s="6">
        <f t="shared" si="231"/>
        <v>0</v>
      </c>
      <c r="CC191" s="8">
        <f t="shared" si="195"/>
        <v>500</v>
      </c>
      <c r="CD191" s="42" t="str">
        <f t="shared" si="232"/>
        <v>NA</v>
      </c>
      <c r="CE191" s="43" t="str" cm="1">
        <f t="array" ref="CE191">IFERROR(_xlfn.XLOOKUP($B$4&amp;$B$11&amp;CD191,$A$69:$A$91&amp;$B$69:$B$91&amp;$C$69:$C$91,$D$69:$D$91),"")</f>
        <v/>
      </c>
      <c r="CF191" s="42" t="str">
        <f t="shared" si="202"/>
        <v/>
      </c>
      <c r="CG191" s="44" t="str">
        <f t="shared" si="233"/>
        <v/>
      </c>
      <c r="CH191" s="44">
        <f t="shared" si="234"/>
        <v>0</v>
      </c>
      <c r="CI191" s="42" t="str">
        <f t="shared" si="235"/>
        <v/>
      </c>
      <c r="CJ191" s="42"/>
      <c r="CM191" s="6">
        <f t="shared" si="208"/>
        <v>185</v>
      </c>
      <c r="CN191" s="9">
        <f t="shared" si="236"/>
        <v>500</v>
      </c>
      <c r="CQ191" s="8">
        <f t="shared" si="196"/>
        <v>500</v>
      </c>
      <c r="CR191" s="42" t="str">
        <f t="shared" si="237"/>
        <v>NA</v>
      </c>
      <c r="CS191" s="43" t="str" cm="1">
        <f t="array" ref="CS191">IFERROR(_xlfn.XLOOKUP($B$4&amp;$B$11&amp;CR191,$A$69:$A$91&amp;$B$69:$B$91&amp;$C$69:$C$91,$D$69:$D$91),"")</f>
        <v/>
      </c>
      <c r="CT191" s="42" t="str">
        <f t="shared" si="203"/>
        <v/>
      </c>
      <c r="CU191" s="44" t="str">
        <f t="shared" si="238"/>
        <v/>
      </c>
      <c r="CV191" s="44">
        <f t="shared" si="239"/>
        <v>0</v>
      </c>
      <c r="CW191" s="42" t="str">
        <f t="shared" si="240"/>
        <v/>
      </c>
      <c r="DA191" s="6">
        <f t="shared" si="209"/>
        <v>185</v>
      </c>
      <c r="DB191" s="4">
        <f t="shared" si="188"/>
        <v>625</v>
      </c>
      <c r="DC191" s="6">
        <f t="shared" si="241"/>
        <v>0</v>
      </c>
      <c r="DE191" s="24">
        <f t="shared" si="197"/>
        <v>625</v>
      </c>
      <c r="DF191" s="42" t="str">
        <f t="shared" si="242"/>
        <v>NA</v>
      </c>
      <c r="DG191" s="43" t="str" cm="1">
        <f t="array" ref="DG191">IFERROR(_xlfn.XLOOKUP($B$4&amp;$B$11&amp;DF191,$A$69:$A$91&amp;$B$69:$B$91&amp;$C$69:$C$91,$D$69:$D$91),"")</f>
        <v/>
      </c>
      <c r="DH191" s="44" t="str">
        <f t="shared" si="255"/>
        <v/>
      </c>
      <c r="DI191" s="44">
        <f t="shared" si="243"/>
        <v>0</v>
      </c>
      <c r="DJ191" s="44">
        <f t="shared" si="244"/>
        <v>0</v>
      </c>
      <c r="DK191" s="42" t="str">
        <f t="shared" si="245"/>
        <v/>
      </c>
      <c r="DL191" s="42"/>
      <c r="DO191" s="6">
        <f t="shared" si="210"/>
        <v>185</v>
      </c>
      <c r="DP191" s="3">
        <f t="shared" si="189"/>
        <v>625</v>
      </c>
      <c r="DS191" s="24">
        <f t="shared" si="204"/>
        <v>625</v>
      </c>
      <c r="DT191" s="42" t="str">
        <f t="shared" si="246"/>
        <v>NA</v>
      </c>
      <c r="DU191" s="43" t="str" cm="1">
        <f t="array" ref="DU191">IFERROR(_xlfn.XLOOKUP($B$4&amp;$B$11&amp;DT191,$A$69:$A$91&amp;$B$69:$B$91&amp;$C$69:$C$91,$D$69:$D$91),"")</f>
        <v/>
      </c>
      <c r="DV191" s="44" t="str">
        <f t="shared" si="256"/>
        <v/>
      </c>
      <c r="DW191" s="44">
        <f t="shared" si="247"/>
        <v>0</v>
      </c>
      <c r="DX191" s="44">
        <f t="shared" si="248"/>
        <v>0</v>
      </c>
      <c r="DY191" s="42" t="str">
        <f t="shared" si="249"/>
        <v/>
      </c>
      <c r="DZ191" s="42"/>
      <c r="EC191" s="6">
        <f t="shared" si="211"/>
        <v>185</v>
      </c>
      <c r="ED191" s="47">
        <f t="shared" si="259"/>
        <v>531.91489361702122</v>
      </c>
      <c r="EE191" s="6">
        <f t="shared" si="258"/>
        <v>0</v>
      </c>
      <c r="EG191" s="8">
        <f t="shared" si="198"/>
        <v>531.91489361702122</v>
      </c>
      <c r="EH191" s="45" t="s">
        <v>62</v>
      </c>
      <c r="EI191" s="110">
        <f t="shared" si="260"/>
        <v>0</v>
      </c>
      <c r="EJ191" s="109">
        <f t="shared" si="257"/>
        <v>0</v>
      </c>
      <c r="EK191" s="109">
        <f t="shared" si="250"/>
        <v>0</v>
      </c>
      <c r="EL191" s="44">
        <f t="shared" si="251"/>
        <v>0</v>
      </c>
      <c r="EM191" s="42" t="str">
        <f t="shared" si="252"/>
        <v/>
      </c>
    </row>
    <row r="192" spans="21:143" hidden="1" x14ac:dyDescent="0.25">
      <c r="U192" s="6">
        <f t="shared" si="205"/>
        <v>186</v>
      </c>
      <c r="V192" s="9">
        <f t="shared" si="212"/>
        <v>500</v>
      </c>
      <c r="Y192" s="8">
        <f t="shared" si="192"/>
        <v>500</v>
      </c>
      <c r="Z192" s="30" t="str">
        <f t="shared" si="213"/>
        <v>NA</v>
      </c>
      <c r="AA192" s="28" t="str" cm="1">
        <f t="array" ref="AA192">IFERROR(_xlfn.XLOOKUP($B$4&amp;$B$11&amp;Z192,$A$69:$A$91&amp;$B$69:$B$91&amp;$C$69:$C$91,$D$69:$D$91),"")</f>
        <v/>
      </c>
      <c r="AB192" s="30" t="str">
        <f t="shared" si="199"/>
        <v/>
      </c>
      <c r="AC192" s="29" t="str">
        <f t="shared" si="214"/>
        <v/>
      </c>
      <c r="AD192" s="29">
        <f t="shared" si="215"/>
        <v>0</v>
      </c>
      <c r="AE192" s="30" t="str">
        <f t="shared" si="216"/>
        <v/>
      </c>
      <c r="AI192" s="6">
        <f t="shared" si="206"/>
        <v>186</v>
      </c>
      <c r="AJ192" s="9">
        <f t="shared" si="217"/>
        <v>500</v>
      </c>
      <c r="AM192" s="8">
        <f t="shared" si="193"/>
        <v>500</v>
      </c>
      <c r="AN192" s="32" t="str">
        <f t="shared" si="218"/>
        <v>NA</v>
      </c>
      <c r="AO192" s="33" t="str" cm="1">
        <f t="array" ref="AO192">IFERROR(_xlfn.XLOOKUP($B$4&amp;$B$11&amp;AN192,$A$69:$A$91&amp;$B$69:$B$91&amp;$C$69:$C$91,$D$69:$D$91),"")</f>
        <v/>
      </c>
      <c r="AP192" s="32" t="str">
        <f t="shared" si="200"/>
        <v/>
      </c>
      <c r="AQ192" s="37" t="str">
        <f t="shared" si="219"/>
        <v/>
      </c>
      <c r="AR192" s="37">
        <f t="shared" si="220"/>
        <v>0</v>
      </c>
      <c r="AS192" s="32" t="str">
        <f t="shared" si="221"/>
        <v/>
      </c>
      <c r="AT192" s="32"/>
      <c r="AU192" s="8"/>
      <c r="AV192" s="8"/>
      <c r="AW192" s="20">
        <f t="shared" si="190"/>
        <v>186</v>
      </c>
      <c r="AX192" s="22">
        <f t="shared" si="186"/>
        <v>625</v>
      </c>
      <c r="AY192" s="8"/>
      <c r="AZ192" s="8"/>
      <c r="BA192" s="22">
        <f t="shared" si="191"/>
        <v>625</v>
      </c>
      <c r="BB192" s="32" t="str">
        <f t="shared" si="222"/>
        <v>NA</v>
      </c>
      <c r="BC192" s="33" t="str" cm="1">
        <f t="array" ref="BC192">IFERROR(_xlfn.XLOOKUP($B$4&amp;$B$11&amp;BB192,$A$69:$A$91&amp;$B$69:$B$91&amp;$C$69:$C$91,$D$69:$D$91),"")</f>
        <v/>
      </c>
      <c r="BD192" s="37" t="str">
        <f t="shared" si="253"/>
        <v/>
      </c>
      <c r="BE192" s="37">
        <f t="shared" si="223"/>
        <v>0</v>
      </c>
      <c r="BF192" s="37">
        <f t="shared" si="224"/>
        <v>0</v>
      </c>
      <c r="BG192" s="32" t="str">
        <f t="shared" si="225"/>
        <v/>
      </c>
      <c r="BK192" s="20">
        <f t="shared" si="201"/>
        <v>186</v>
      </c>
      <c r="BL192" s="22">
        <f t="shared" si="187"/>
        <v>625</v>
      </c>
      <c r="BO192" s="22">
        <f t="shared" si="194"/>
        <v>625</v>
      </c>
      <c r="BP192" s="32" t="str">
        <f t="shared" si="226"/>
        <v>NA</v>
      </c>
      <c r="BQ192" s="33" t="str" cm="1">
        <f t="array" ref="BQ192">IFERROR(_xlfn.XLOOKUP($B$4&amp;$B$11&amp;BP192,$A$69:$A$91&amp;$B$69:$B$91&amp;$C$69:$C$91,$D$69:$D$91),"")</f>
        <v/>
      </c>
      <c r="BR192" s="37" t="str">
        <f t="shared" si="254"/>
        <v/>
      </c>
      <c r="BS192" s="37">
        <f t="shared" si="227"/>
        <v>0</v>
      </c>
      <c r="BT192" s="37">
        <f t="shared" si="228"/>
        <v>0</v>
      </c>
      <c r="BU192" s="32" t="str">
        <f t="shared" si="229"/>
        <v/>
      </c>
      <c r="BV192" s="32"/>
      <c r="BY192" s="6">
        <f t="shared" si="207"/>
        <v>186</v>
      </c>
      <c r="BZ192" s="9">
        <f t="shared" si="230"/>
        <v>500</v>
      </c>
      <c r="CA192" s="6">
        <f t="shared" si="231"/>
        <v>0</v>
      </c>
      <c r="CC192" s="8">
        <f t="shared" si="195"/>
        <v>500</v>
      </c>
      <c r="CD192" s="42" t="str">
        <f t="shared" si="232"/>
        <v>NA</v>
      </c>
      <c r="CE192" s="43" t="str" cm="1">
        <f t="array" ref="CE192">IFERROR(_xlfn.XLOOKUP($B$4&amp;$B$11&amp;CD192,$A$69:$A$91&amp;$B$69:$B$91&amp;$C$69:$C$91,$D$69:$D$91),"")</f>
        <v/>
      </c>
      <c r="CF192" s="42" t="str">
        <f t="shared" si="202"/>
        <v/>
      </c>
      <c r="CG192" s="44" t="str">
        <f t="shared" si="233"/>
        <v/>
      </c>
      <c r="CH192" s="44">
        <f t="shared" si="234"/>
        <v>0</v>
      </c>
      <c r="CI192" s="42" t="str">
        <f t="shared" si="235"/>
        <v/>
      </c>
      <c r="CJ192" s="42"/>
      <c r="CM192" s="6">
        <f t="shared" si="208"/>
        <v>186</v>
      </c>
      <c r="CN192" s="9">
        <f t="shared" si="236"/>
        <v>500</v>
      </c>
      <c r="CQ192" s="8">
        <f t="shared" si="196"/>
        <v>500</v>
      </c>
      <c r="CR192" s="42" t="str">
        <f t="shared" si="237"/>
        <v>NA</v>
      </c>
      <c r="CS192" s="43" t="str" cm="1">
        <f t="array" ref="CS192">IFERROR(_xlfn.XLOOKUP($B$4&amp;$B$11&amp;CR192,$A$69:$A$91&amp;$B$69:$B$91&amp;$C$69:$C$91,$D$69:$D$91),"")</f>
        <v/>
      </c>
      <c r="CT192" s="42" t="str">
        <f t="shared" si="203"/>
        <v/>
      </c>
      <c r="CU192" s="44" t="str">
        <f t="shared" si="238"/>
        <v/>
      </c>
      <c r="CV192" s="44">
        <f t="shared" si="239"/>
        <v>0</v>
      </c>
      <c r="CW192" s="42" t="str">
        <f t="shared" si="240"/>
        <v/>
      </c>
      <c r="DA192" s="6">
        <f t="shared" si="209"/>
        <v>186</v>
      </c>
      <c r="DB192" s="4">
        <f t="shared" si="188"/>
        <v>625</v>
      </c>
      <c r="DC192" s="6">
        <f t="shared" si="241"/>
        <v>0</v>
      </c>
      <c r="DE192" s="24">
        <f t="shared" si="197"/>
        <v>625</v>
      </c>
      <c r="DF192" s="42" t="str">
        <f t="shared" si="242"/>
        <v>NA</v>
      </c>
      <c r="DG192" s="43" t="str" cm="1">
        <f t="array" ref="DG192">IFERROR(_xlfn.XLOOKUP($B$4&amp;$B$11&amp;DF192,$A$69:$A$91&amp;$B$69:$B$91&amp;$C$69:$C$91,$D$69:$D$91),"")</f>
        <v/>
      </c>
      <c r="DH192" s="44" t="str">
        <f t="shared" si="255"/>
        <v/>
      </c>
      <c r="DI192" s="44">
        <f t="shared" si="243"/>
        <v>0</v>
      </c>
      <c r="DJ192" s="44">
        <f t="shared" si="244"/>
        <v>0</v>
      </c>
      <c r="DK192" s="42" t="str">
        <f t="shared" si="245"/>
        <v/>
      </c>
      <c r="DL192" s="42"/>
      <c r="DO192" s="6">
        <f t="shared" si="210"/>
        <v>186</v>
      </c>
      <c r="DP192" s="3">
        <f t="shared" si="189"/>
        <v>625</v>
      </c>
      <c r="DS192" s="24">
        <f t="shared" si="204"/>
        <v>625</v>
      </c>
      <c r="DT192" s="42" t="str">
        <f t="shared" si="246"/>
        <v>NA</v>
      </c>
      <c r="DU192" s="43" t="str" cm="1">
        <f t="array" ref="DU192">IFERROR(_xlfn.XLOOKUP($B$4&amp;$B$11&amp;DT192,$A$69:$A$91&amp;$B$69:$B$91&amp;$C$69:$C$91,$D$69:$D$91),"")</f>
        <v/>
      </c>
      <c r="DV192" s="44" t="str">
        <f t="shared" si="256"/>
        <v/>
      </c>
      <c r="DW192" s="44">
        <f t="shared" si="247"/>
        <v>0</v>
      </c>
      <c r="DX192" s="44">
        <f t="shared" si="248"/>
        <v>0</v>
      </c>
      <c r="DY192" s="42" t="str">
        <f t="shared" si="249"/>
        <v/>
      </c>
      <c r="DZ192" s="42"/>
      <c r="EC192" s="6">
        <f t="shared" si="211"/>
        <v>186</v>
      </c>
      <c r="ED192" s="47">
        <f t="shared" si="259"/>
        <v>531.91489361702122</v>
      </c>
      <c r="EE192" s="6">
        <f t="shared" si="258"/>
        <v>0</v>
      </c>
      <c r="EG192" s="8">
        <f t="shared" si="198"/>
        <v>531.91489361702122</v>
      </c>
      <c r="EH192" s="45" t="s">
        <v>62</v>
      </c>
      <c r="EI192" s="110">
        <f t="shared" si="260"/>
        <v>0</v>
      </c>
      <c r="EJ192" s="109">
        <f t="shared" si="257"/>
        <v>0</v>
      </c>
      <c r="EK192" s="109">
        <f t="shared" si="250"/>
        <v>0</v>
      </c>
      <c r="EL192" s="44">
        <f t="shared" si="251"/>
        <v>0</v>
      </c>
      <c r="EM192" s="42" t="str">
        <f t="shared" si="252"/>
        <v/>
      </c>
    </row>
    <row r="193" spans="21:143" hidden="1" x14ac:dyDescent="0.25">
      <c r="U193" s="6">
        <f t="shared" si="205"/>
        <v>187</v>
      </c>
      <c r="V193" s="9">
        <f t="shared" si="212"/>
        <v>500</v>
      </c>
      <c r="Y193" s="8">
        <f t="shared" si="192"/>
        <v>500</v>
      </c>
      <c r="Z193" s="30" t="str">
        <f t="shared" si="213"/>
        <v>NA</v>
      </c>
      <c r="AA193" s="28" t="str" cm="1">
        <f t="array" ref="AA193">IFERROR(_xlfn.XLOOKUP($B$4&amp;$B$11&amp;Z193,$A$69:$A$91&amp;$B$69:$B$91&amp;$C$69:$C$91,$D$69:$D$91),"")</f>
        <v/>
      </c>
      <c r="AB193" s="30" t="str">
        <f t="shared" si="199"/>
        <v/>
      </c>
      <c r="AC193" s="29" t="str">
        <f t="shared" si="214"/>
        <v/>
      </c>
      <c r="AD193" s="29">
        <f t="shared" si="215"/>
        <v>0</v>
      </c>
      <c r="AE193" s="30" t="str">
        <f t="shared" si="216"/>
        <v/>
      </c>
      <c r="AI193" s="6">
        <f t="shared" si="206"/>
        <v>187</v>
      </c>
      <c r="AJ193" s="9">
        <f t="shared" si="217"/>
        <v>500</v>
      </c>
      <c r="AM193" s="8">
        <f t="shared" si="193"/>
        <v>500</v>
      </c>
      <c r="AN193" s="32" t="str">
        <f t="shared" si="218"/>
        <v>NA</v>
      </c>
      <c r="AO193" s="33" t="str" cm="1">
        <f t="array" ref="AO193">IFERROR(_xlfn.XLOOKUP($B$4&amp;$B$11&amp;AN193,$A$69:$A$91&amp;$B$69:$B$91&amp;$C$69:$C$91,$D$69:$D$91),"")</f>
        <v/>
      </c>
      <c r="AP193" s="32" t="str">
        <f t="shared" si="200"/>
        <v/>
      </c>
      <c r="AQ193" s="37" t="str">
        <f t="shared" si="219"/>
        <v/>
      </c>
      <c r="AR193" s="37">
        <f t="shared" si="220"/>
        <v>0</v>
      </c>
      <c r="AS193" s="32" t="str">
        <f t="shared" si="221"/>
        <v/>
      </c>
      <c r="AT193" s="32"/>
      <c r="AU193" s="8"/>
      <c r="AV193" s="8"/>
      <c r="AW193" s="20">
        <f t="shared" si="190"/>
        <v>187</v>
      </c>
      <c r="AX193" s="22">
        <f t="shared" si="186"/>
        <v>625</v>
      </c>
      <c r="AY193" s="8"/>
      <c r="AZ193" s="8"/>
      <c r="BA193" s="22">
        <f t="shared" si="191"/>
        <v>625</v>
      </c>
      <c r="BB193" s="32" t="str">
        <f t="shared" si="222"/>
        <v>NA</v>
      </c>
      <c r="BC193" s="33" t="str" cm="1">
        <f t="array" ref="BC193">IFERROR(_xlfn.XLOOKUP($B$4&amp;$B$11&amp;BB193,$A$69:$A$91&amp;$B$69:$B$91&amp;$C$69:$C$91,$D$69:$D$91),"")</f>
        <v/>
      </c>
      <c r="BD193" s="37" t="str">
        <f t="shared" si="253"/>
        <v/>
      </c>
      <c r="BE193" s="37">
        <f t="shared" si="223"/>
        <v>0</v>
      </c>
      <c r="BF193" s="37">
        <f t="shared" si="224"/>
        <v>0</v>
      </c>
      <c r="BG193" s="32" t="str">
        <f t="shared" si="225"/>
        <v/>
      </c>
      <c r="BK193" s="20">
        <f t="shared" si="201"/>
        <v>187</v>
      </c>
      <c r="BL193" s="22">
        <f t="shared" si="187"/>
        <v>625</v>
      </c>
      <c r="BO193" s="22">
        <f t="shared" si="194"/>
        <v>625</v>
      </c>
      <c r="BP193" s="32" t="str">
        <f t="shared" si="226"/>
        <v>NA</v>
      </c>
      <c r="BQ193" s="33" t="str" cm="1">
        <f t="array" ref="BQ193">IFERROR(_xlfn.XLOOKUP($B$4&amp;$B$11&amp;BP193,$A$69:$A$91&amp;$B$69:$B$91&amp;$C$69:$C$91,$D$69:$D$91),"")</f>
        <v/>
      </c>
      <c r="BR193" s="37" t="str">
        <f t="shared" si="254"/>
        <v/>
      </c>
      <c r="BS193" s="37">
        <f t="shared" si="227"/>
        <v>0</v>
      </c>
      <c r="BT193" s="37">
        <f t="shared" si="228"/>
        <v>0</v>
      </c>
      <c r="BU193" s="32" t="str">
        <f t="shared" si="229"/>
        <v/>
      </c>
      <c r="BV193" s="32"/>
      <c r="BY193" s="6">
        <f t="shared" si="207"/>
        <v>187</v>
      </c>
      <c r="BZ193" s="9">
        <f t="shared" si="230"/>
        <v>500</v>
      </c>
      <c r="CA193" s="6">
        <f t="shared" si="231"/>
        <v>0</v>
      </c>
      <c r="CC193" s="8">
        <f t="shared" si="195"/>
        <v>500</v>
      </c>
      <c r="CD193" s="42" t="str">
        <f t="shared" si="232"/>
        <v>NA</v>
      </c>
      <c r="CE193" s="43" t="str" cm="1">
        <f t="array" ref="CE193">IFERROR(_xlfn.XLOOKUP($B$4&amp;$B$11&amp;CD193,$A$69:$A$91&amp;$B$69:$B$91&amp;$C$69:$C$91,$D$69:$D$91),"")</f>
        <v/>
      </c>
      <c r="CF193" s="42" t="str">
        <f t="shared" si="202"/>
        <v/>
      </c>
      <c r="CG193" s="44" t="str">
        <f t="shared" si="233"/>
        <v/>
      </c>
      <c r="CH193" s="44">
        <f t="shared" si="234"/>
        <v>0</v>
      </c>
      <c r="CI193" s="42" t="str">
        <f t="shared" si="235"/>
        <v/>
      </c>
      <c r="CJ193" s="42"/>
      <c r="CM193" s="6">
        <f t="shared" si="208"/>
        <v>187</v>
      </c>
      <c r="CN193" s="9">
        <f t="shared" si="236"/>
        <v>500</v>
      </c>
      <c r="CQ193" s="8">
        <f t="shared" si="196"/>
        <v>500</v>
      </c>
      <c r="CR193" s="42" t="str">
        <f t="shared" si="237"/>
        <v>NA</v>
      </c>
      <c r="CS193" s="43" t="str" cm="1">
        <f t="array" ref="CS193">IFERROR(_xlfn.XLOOKUP($B$4&amp;$B$11&amp;CR193,$A$69:$A$91&amp;$B$69:$B$91&amp;$C$69:$C$91,$D$69:$D$91),"")</f>
        <v/>
      </c>
      <c r="CT193" s="42" t="str">
        <f t="shared" si="203"/>
        <v/>
      </c>
      <c r="CU193" s="44" t="str">
        <f t="shared" si="238"/>
        <v/>
      </c>
      <c r="CV193" s="44">
        <f t="shared" si="239"/>
        <v>0</v>
      </c>
      <c r="CW193" s="42" t="str">
        <f t="shared" si="240"/>
        <v/>
      </c>
      <c r="DA193" s="6">
        <f t="shared" si="209"/>
        <v>187</v>
      </c>
      <c r="DB193" s="4">
        <f t="shared" si="188"/>
        <v>625</v>
      </c>
      <c r="DC193" s="6">
        <f t="shared" si="241"/>
        <v>0</v>
      </c>
      <c r="DE193" s="24">
        <f t="shared" si="197"/>
        <v>625</v>
      </c>
      <c r="DF193" s="42" t="str">
        <f t="shared" si="242"/>
        <v>NA</v>
      </c>
      <c r="DG193" s="43" t="str" cm="1">
        <f t="array" ref="DG193">IFERROR(_xlfn.XLOOKUP($B$4&amp;$B$11&amp;DF193,$A$69:$A$91&amp;$B$69:$B$91&amp;$C$69:$C$91,$D$69:$D$91),"")</f>
        <v/>
      </c>
      <c r="DH193" s="44" t="str">
        <f t="shared" si="255"/>
        <v/>
      </c>
      <c r="DI193" s="44">
        <f t="shared" si="243"/>
        <v>0</v>
      </c>
      <c r="DJ193" s="44">
        <f t="shared" si="244"/>
        <v>0</v>
      </c>
      <c r="DK193" s="42" t="str">
        <f t="shared" si="245"/>
        <v/>
      </c>
      <c r="DL193" s="42"/>
      <c r="DO193" s="6">
        <f t="shared" si="210"/>
        <v>187</v>
      </c>
      <c r="DP193" s="3">
        <f t="shared" si="189"/>
        <v>625</v>
      </c>
      <c r="DS193" s="24">
        <f t="shared" si="204"/>
        <v>625</v>
      </c>
      <c r="DT193" s="42" t="str">
        <f t="shared" si="246"/>
        <v>NA</v>
      </c>
      <c r="DU193" s="43" t="str" cm="1">
        <f t="array" ref="DU193">IFERROR(_xlfn.XLOOKUP($B$4&amp;$B$11&amp;DT193,$A$69:$A$91&amp;$B$69:$B$91&amp;$C$69:$C$91,$D$69:$D$91),"")</f>
        <v/>
      </c>
      <c r="DV193" s="44" t="str">
        <f t="shared" si="256"/>
        <v/>
      </c>
      <c r="DW193" s="44">
        <f t="shared" si="247"/>
        <v>0</v>
      </c>
      <c r="DX193" s="44">
        <f t="shared" si="248"/>
        <v>0</v>
      </c>
      <c r="DY193" s="42" t="str">
        <f t="shared" si="249"/>
        <v/>
      </c>
      <c r="DZ193" s="42"/>
      <c r="EC193" s="6">
        <f t="shared" si="211"/>
        <v>187</v>
      </c>
      <c r="ED193" s="47">
        <f t="shared" si="259"/>
        <v>531.91489361702122</v>
      </c>
      <c r="EE193" s="6">
        <f t="shared" si="258"/>
        <v>0</v>
      </c>
      <c r="EG193" s="8">
        <f t="shared" si="198"/>
        <v>531.91489361702122</v>
      </c>
      <c r="EH193" s="45" t="s">
        <v>62</v>
      </c>
      <c r="EI193" s="110">
        <f t="shared" si="260"/>
        <v>0</v>
      </c>
      <c r="EJ193" s="109">
        <f t="shared" si="257"/>
        <v>0</v>
      </c>
      <c r="EK193" s="109">
        <f t="shared" si="250"/>
        <v>0</v>
      </c>
      <c r="EL193" s="44">
        <f t="shared" si="251"/>
        <v>0</v>
      </c>
      <c r="EM193" s="42" t="str">
        <f t="shared" si="252"/>
        <v/>
      </c>
    </row>
    <row r="194" spans="21:143" hidden="1" x14ac:dyDescent="0.25">
      <c r="U194" s="6">
        <f t="shared" si="205"/>
        <v>188</v>
      </c>
      <c r="V194" s="9">
        <f t="shared" si="212"/>
        <v>500</v>
      </c>
      <c r="Y194" s="8">
        <f t="shared" si="192"/>
        <v>500</v>
      </c>
      <c r="Z194" s="30" t="str">
        <f t="shared" si="213"/>
        <v>NA</v>
      </c>
      <c r="AA194" s="28" t="str" cm="1">
        <f t="array" ref="AA194">IFERROR(_xlfn.XLOOKUP($B$4&amp;$B$11&amp;Z194,$A$69:$A$91&amp;$B$69:$B$91&amp;$C$69:$C$91,$D$69:$D$91),"")</f>
        <v/>
      </c>
      <c r="AB194" s="30" t="str">
        <f t="shared" si="199"/>
        <v/>
      </c>
      <c r="AC194" s="29" t="str">
        <f t="shared" si="214"/>
        <v/>
      </c>
      <c r="AD194" s="29">
        <f t="shared" si="215"/>
        <v>0</v>
      </c>
      <c r="AE194" s="30" t="str">
        <f t="shared" si="216"/>
        <v/>
      </c>
      <c r="AI194" s="6">
        <f t="shared" si="206"/>
        <v>188</v>
      </c>
      <c r="AJ194" s="9">
        <f t="shared" si="217"/>
        <v>500</v>
      </c>
      <c r="AM194" s="8">
        <f t="shared" si="193"/>
        <v>500</v>
      </c>
      <c r="AN194" s="32" t="str">
        <f t="shared" si="218"/>
        <v>NA</v>
      </c>
      <c r="AO194" s="33" t="str" cm="1">
        <f t="array" ref="AO194">IFERROR(_xlfn.XLOOKUP($B$4&amp;$B$11&amp;AN194,$A$69:$A$91&amp;$B$69:$B$91&amp;$C$69:$C$91,$D$69:$D$91),"")</f>
        <v/>
      </c>
      <c r="AP194" s="32" t="str">
        <f t="shared" si="200"/>
        <v/>
      </c>
      <c r="AQ194" s="37" t="str">
        <f t="shared" si="219"/>
        <v/>
      </c>
      <c r="AR194" s="37">
        <f t="shared" si="220"/>
        <v>0</v>
      </c>
      <c r="AS194" s="32" t="str">
        <f t="shared" si="221"/>
        <v/>
      </c>
      <c r="AT194" s="32"/>
      <c r="AU194" s="8"/>
      <c r="AV194" s="8"/>
      <c r="AW194" s="20">
        <f t="shared" si="190"/>
        <v>188</v>
      </c>
      <c r="AX194" s="22">
        <f t="shared" si="186"/>
        <v>625</v>
      </c>
      <c r="AY194" s="8"/>
      <c r="AZ194" s="8"/>
      <c r="BA194" s="22">
        <f t="shared" si="191"/>
        <v>625</v>
      </c>
      <c r="BB194" s="32" t="str">
        <f t="shared" si="222"/>
        <v>NA</v>
      </c>
      <c r="BC194" s="33" t="str" cm="1">
        <f t="array" ref="BC194">IFERROR(_xlfn.XLOOKUP($B$4&amp;$B$11&amp;BB194,$A$69:$A$91&amp;$B$69:$B$91&amp;$C$69:$C$91,$D$69:$D$91),"")</f>
        <v/>
      </c>
      <c r="BD194" s="37" t="str">
        <f t="shared" si="253"/>
        <v/>
      </c>
      <c r="BE194" s="37">
        <f t="shared" si="223"/>
        <v>0</v>
      </c>
      <c r="BF194" s="37">
        <f t="shared" si="224"/>
        <v>0</v>
      </c>
      <c r="BG194" s="32" t="str">
        <f t="shared" si="225"/>
        <v/>
      </c>
      <c r="BK194" s="20">
        <f t="shared" si="201"/>
        <v>188</v>
      </c>
      <c r="BL194" s="22">
        <f t="shared" si="187"/>
        <v>625</v>
      </c>
      <c r="BO194" s="22">
        <f t="shared" si="194"/>
        <v>625</v>
      </c>
      <c r="BP194" s="32" t="str">
        <f t="shared" si="226"/>
        <v>NA</v>
      </c>
      <c r="BQ194" s="33" t="str" cm="1">
        <f t="array" ref="BQ194">IFERROR(_xlfn.XLOOKUP($B$4&amp;$B$11&amp;BP194,$A$69:$A$91&amp;$B$69:$B$91&amp;$C$69:$C$91,$D$69:$D$91),"")</f>
        <v/>
      </c>
      <c r="BR194" s="37" t="str">
        <f t="shared" si="254"/>
        <v/>
      </c>
      <c r="BS194" s="37">
        <f t="shared" si="227"/>
        <v>0</v>
      </c>
      <c r="BT194" s="37">
        <f t="shared" si="228"/>
        <v>0</v>
      </c>
      <c r="BU194" s="32" t="str">
        <f t="shared" si="229"/>
        <v/>
      </c>
      <c r="BV194" s="32"/>
      <c r="BY194" s="6">
        <f t="shared" si="207"/>
        <v>188</v>
      </c>
      <c r="BZ194" s="9">
        <f t="shared" si="230"/>
        <v>500</v>
      </c>
      <c r="CA194" s="6">
        <f t="shared" si="231"/>
        <v>0</v>
      </c>
      <c r="CC194" s="8">
        <f t="shared" si="195"/>
        <v>500</v>
      </c>
      <c r="CD194" s="42" t="str">
        <f t="shared" si="232"/>
        <v>NA</v>
      </c>
      <c r="CE194" s="43" t="str" cm="1">
        <f t="array" ref="CE194">IFERROR(_xlfn.XLOOKUP($B$4&amp;$B$11&amp;CD194,$A$69:$A$91&amp;$B$69:$B$91&amp;$C$69:$C$91,$D$69:$D$91),"")</f>
        <v/>
      </c>
      <c r="CF194" s="42" t="str">
        <f t="shared" si="202"/>
        <v/>
      </c>
      <c r="CG194" s="44" t="str">
        <f t="shared" si="233"/>
        <v/>
      </c>
      <c r="CH194" s="44">
        <f t="shared" si="234"/>
        <v>0</v>
      </c>
      <c r="CI194" s="42" t="str">
        <f t="shared" si="235"/>
        <v/>
      </c>
      <c r="CJ194" s="42"/>
      <c r="CM194" s="6">
        <f t="shared" si="208"/>
        <v>188</v>
      </c>
      <c r="CN194" s="9">
        <f t="shared" si="236"/>
        <v>500</v>
      </c>
      <c r="CQ194" s="8">
        <f t="shared" si="196"/>
        <v>500</v>
      </c>
      <c r="CR194" s="42" t="str">
        <f t="shared" si="237"/>
        <v>NA</v>
      </c>
      <c r="CS194" s="43" t="str" cm="1">
        <f t="array" ref="CS194">IFERROR(_xlfn.XLOOKUP($B$4&amp;$B$11&amp;CR194,$A$69:$A$91&amp;$B$69:$B$91&amp;$C$69:$C$91,$D$69:$D$91),"")</f>
        <v/>
      </c>
      <c r="CT194" s="42" t="str">
        <f t="shared" si="203"/>
        <v/>
      </c>
      <c r="CU194" s="44" t="str">
        <f t="shared" si="238"/>
        <v/>
      </c>
      <c r="CV194" s="44">
        <f t="shared" si="239"/>
        <v>0</v>
      </c>
      <c r="CW194" s="42" t="str">
        <f t="shared" si="240"/>
        <v/>
      </c>
      <c r="DA194" s="6">
        <f t="shared" si="209"/>
        <v>188</v>
      </c>
      <c r="DB194" s="4">
        <f t="shared" si="188"/>
        <v>625</v>
      </c>
      <c r="DC194" s="6">
        <f t="shared" si="241"/>
        <v>0</v>
      </c>
      <c r="DE194" s="24">
        <f t="shared" si="197"/>
        <v>625</v>
      </c>
      <c r="DF194" s="42" t="str">
        <f t="shared" si="242"/>
        <v>NA</v>
      </c>
      <c r="DG194" s="43" t="str" cm="1">
        <f t="array" ref="DG194">IFERROR(_xlfn.XLOOKUP($B$4&amp;$B$11&amp;DF194,$A$69:$A$91&amp;$B$69:$B$91&amp;$C$69:$C$91,$D$69:$D$91),"")</f>
        <v/>
      </c>
      <c r="DH194" s="44" t="str">
        <f t="shared" si="255"/>
        <v/>
      </c>
      <c r="DI194" s="44">
        <f t="shared" si="243"/>
        <v>0</v>
      </c>
      <c r="DJ194" s="44">
        <f t="shared" si="244"/>
        <v>0</v>
      </c>
      <c r="DK194" s="42" t="str">
        <f t="shared" si="245"/>
        <v/>
      </c>
      <c r="DL194" s="42"/>
      <c r="DO194" s="6">
        <f t="shared" si="210"/>
        <v>188</v>
      </c>
      <c r="DP194" s="3">
        <f t="shared" si="189"/>
        <v>625</v>
      </c>
      <c r="DS194" s="24">
        <f t="shared" si="204"/>
        <v>625</v>
      </c>
      <c r="DT194" s="42" t="str">
        <f t="shared" si="246"/>
        <v>NA</v>
      </c>
      <c r="DU194" s="43" t="str" cm="1">
        <f t="array" ref="DU194">IFERROR(_xlfn.XLOOKUP($B$4&amp;$B$11&amp;DT194,$A$69:$A$91&amp;$B$69:$B$91&amp;$C$69:$C$91,$D$69:$D$91),"")</f>
        <v/>
      </c>
      <c r="DV194" s="44" t="str">
        <f t="shared" si="256"/>
        <v/>
      </c>
      <c r="DW194" s="44">
        <f t="shared" si="247"/>
        <v>0</v>
      </c>
      <c r="DX194" s="44">
        <f t="shared" si="248"/>
        <v>0</v>
      </c>
      <c r="DY194" s="42" t="str">
        <f t="shared" si="249"/>
        <v/>
      </c>
      <c r="DZ194" s="42"/>
      <c r="EC194" s="6">
        <f t="shared" si="211"/>
        <v>188</v>
      </c>
      <c r="ED194" s="47">
        <f t="shared" si="259"/>
        <v>531.91489361702122</v>
      </c>
      <c r="EE194" s="6">
        <f t="shared" si="258"/>
        <v>0</v>
      </c>
      <c r="EG194" s="8">
        <f t="shared" si="198"/>
        <v>531.91489361702122</v>
      </c>
      <c r="EH194" s="45" t="s">
        <v>62</v>
      </c>
      <c r="EI194" s="110">
        <f t="shared" si="260"/>
        <v>0</v>
      </c>
      <c r="EJ194" s="109">
        <f t="shared" si="257"/>
        <v>0</v>
      </c>
      <c r="EK194" s="109">
        <f t="shared" si="250"/>
        <v>0</v>
      </c>
      <c r="EL194" s="44">
        <f t="shared" si="251"/>
        <v>0</v>
      </c>
      <c r="EM194" s="42" t="str">
        <f t="shared" si="252"/>
        <v/>
      </c>
    </row>
    <row r="195" spans="21:143" hidden="1" x14ac:dyDescent="0.25">
      <c r="U195" s="6">
        <f t="shared" si="205"/>
        <v>189</v>
      </c>
      <c r="V195" s="9">
        <f t="shared" si="212"/>
        <v>500</v>
      </c>
      <c r="Y195" s="8">
        <f t="shared" si="192"/>
        <v>500</v>
      </c>
      <c r="Z195" s="30" t="str">
        <f t="shared" si="213"/>
        <v>NA</v>
      </c>
      <c r="AA195" s="28" t="str" cm="1">
        <f t="array" ref="AA195">IFERROR(_xlfn.XLOOKUP($B$4&amp;$B$11&amp;Z195,$A$69:$A$91&amp;$B$69:$B$91&amp;$C$69:$C$91,$D$69:$D$91),"")</f>
        <v/>
      </c>
      <c r="AB195" s="30" t="str">
        <f t="shared" si="199"/>
        <v/>
      </c>
      <c r="AC195" s="29" t="str">
        <f t="shared" si="214"/>
        <v/>
      </c>
      <c r="AD195" s="29">
        <f t="shared" si="215"/>
        <v>0</v>
      </c>
      <c r="AE195" s="30" t="str">
        <f t="shared" si="216"/>
        <v/>
      </c>
      <c r="AI195" s="6">
        <f t="shared" si="206"/>
        <v>189</v>
      </c>
      <c r="AJ195" s="9">
        <f t="shared" si="217"/>
        <v>500</v>
      </c>
      <c r="AM195" s="8">
        <f t="shared" si="193"/>
        <v>500</v>
      </c>
      <c r="AN195" s="32" t="str">
        <f t="shared" si="218"/>
        <v>NA</v>
      </c>
      <c r="AO195" s="33" t="str" cm="1">
        <f t="array" ref="AO195">IFERROR(_xlfn.XLOOKUP($B$4&amp;$B$11&amp;AN195,$A$69:$A$91&amp;$B$69:$B$91&amp;$C$69:$C$91,$D$69:$D$91),"")</f>
        <v/>
      </c>
      <c r="AP195" s="32" t="str">
        <f t="shared" si="200"/>
        <v/>
      </c>
      <c r="AQ195" s="37" t="str">
        <f t="shared" si="219"/>
        <v/>
      </c>
      <c r="AR195" s="37">
        <f t="shared" si="220"/>
        <v>0</v>
      </c>
      <c r="AS195" s="32" t="str">
        <f t="shared" si="221"/>
        <v/>
      </c>
      <c r="AT195" s="32"/>
      <c r="AU195" s="8"/>
      <c r="AV195" s="8"/>
      <c r="AW195" s="20">
        <f t="shared" si="190"/>
        <v>189</v>
      </c>
      <c r="AX195" s="22">
        <f t="shared" ref="AX195:AX258" si="261">PMT($B$13/12,240,150000,0)*-1</f>
        <v>625</v>
      </c>
      <c r="AY195" s="8"/>
      <c r="AZ195" s="8"/>
      <c r="BA195" s="22">
        <f t="shared" si="191"/>
        <v>625</v>
      </c>
      <c r="BB195" s="32" t="str">
        <f t="shared" si="222"/>
        <v>NA</v>
      </c>
      <c r="BC195" s="33" t="str" cm="1">
        <f t="array" ref="BC195">IFERROR(_xlfn.XLOOKUP($B$4&amp;$B$11&amp;BB195,$A$69:$A$91&amp;$B$69:$B$91&amp;$C$69:$C$91,$D$69:$D$91),"")</f>
        <v/>
      </c>
      <c r="BD195" s="37" t="str">
        <f t="shared" si="253"/>
        <v/>
      </c>
      <c r="BE195" s="37">
        <f t="shared" si="223"/>
        <v>0</v>
      </c>
      <c r="BF195" s="37">
        <f t="shared" si="224"/>
        <v>0</v>
      </c>
      <c r="BG195" s="32" t="str">
        <f t="shared" si="225"/>
        <v/>
      </c>
      <c r="BK195" s="20">
        <f t="shared" si="201"/>
        <v>189</v>
      </c>
      <c r="BL195" s="22">
        <f t="shared" ref="BL195:BL258" si="262">PMT($B$13/12,240,150000,0)*-1</f>
        <v>625</v>
      </c>
      <c r="BO195" s="22">
        <f t="shared" si="194"/>
        <v>625</v>
      </c>
      <c r="BP195" s="32" t="str">
        <f t="shared" si="226"/>
        <v>NA</v>
      </c>
      <c r="BQ195" s="33" t="str" cm="1">
        <f t="array" ref="BQ195">IFERROR(_xlfn.XLOOKUP($B$4&amp;$B$11&amp;BP195,$A$69:$A$91&amp;$B$69:$B$91&amp;$C$69:$C$91,$D$69:$D$91),"")</f>
        <v/>
      </c>
      <c r="BR195" s="37" t="str">
        <f t="shared" si="254"/>
        <v/>
      </c>
      <c r="BS195" s="37">
        <f t="shared" si="227"/>
        <v>0</v>
      </c>
      <c r="BT195" s="37">
        <f t="shared" si="228"/>
        <v>0</v>
      </c>
      <c r="BU195" s="32" t="str">
        <f t="shared" si="229"/>
        <v/>
      </c>
      <c r="BV195" s="32"/>
      <c r="BY195" s="6">
        <f t="shared" si="207"/>
        <v>189</v>
      </c>
      <c r="BZ195" s="9">
        <f t="shared" si="230"/>
        <v>500</v>
      </c>
      <c r="CA195" s="6">
        <f t="shared" si="231"/>
        <v>0</v>
      </c>
      <c r="CC195" s="8">
        <f t="shared" si="195"/>
        <v>500</v>
      </c>
      <c r="CD195" s="42" t="str">
        <f t="shared" si="232"/>
        <v>NA</v>
      </c>
      <c r="CE195" s="43" t="str" cm="1">
        <f t="array" ref="CE195">IFERROR(_xlfn.XLOOKUP($B$4&amp;$B$11&amp;CD195,$A$69:$A$91&amp;$B$69:$B$91&amp;$C$69:$C$91,$D$69:$D$91),"")</f>
        <v/>
      </c>
      <c r="CF195" s="42" t="str">
        <f t="shared" si="202"/>
        <v/>
      </c>
      <c r="CG195" s="44" t="str">
        <f t="shared" si="233"/>
        <v/>
      </c>
      <c r="CH195" s="44">
        <f t="shared" si="234"/>
        <v>0</v>
      </c>
      <c r="CI195" s="42" t="str">
        <f t="shared" si="235"/>
        <v/>
      </c>
      <c r="CJ195" s="42"/>
      <c r="CM195" s="6">
        <f t="shared" si="208"/>
        <v>189</v>
      </c>
      <c r="CN195" s="9">
        <f t="shared" si="236"/>
        <v>500</v>
      </c>
      <c r="CQ195" s="8">
        <f t="shared" si="196"/>
        <v>500</v>
      </c>
      <c r="CR195" s="42" t="str">
        <f t="shared" si="237"/>
        <v>NA</v>
      </c>
      <c r="CS195" s="43" t="str" cm="1">
        <f t="array" ref="CS195">IFERROR(_xlfn.XLOOKUP($B$4&amp;$B$11&amp;CR195,$A$69:$A$91&amp;$B$69:$B$91&amp;$C$69:$C$91,$D$69:$D$91),"")</f>
        <v/>
      </c>
      <c r="CT195" s="42" t="str">
        <f t="shared" si="203"/>
        <v/>
      </c>
      <c r="CU195" s="44" t="str">
        <f t="shared" si="238"/>
        <v/>
      </c>
      <c r="CV195" s="44">
        <f t="shared" si="239"/>
        <v>0</v>
      </c>
      <c r="CW195" s="42" t="str">
        <f t="shared" si="240"/>
        <v/>
      </c>
      <c r="DA195" s="6">
        <f t="shared" si="209"/>
        <v>189</v>
      </c>
      <c r="DB195" s="4">
        <f t="shared" ref="DB195:DB258" si="263">PMT($B$13/12,240,150000,0)*-1</f>
        <v>625</v>
      </c>
      <c r="DC195" s="6">
        <f t="shared" si="241"/>
        <v>0</v>
      </c>
      <c r="DE195" s="24">
        <f t="shared" si="197"/>
        <v>625</v>
      </c>
      <c r="DF195" s="42" t="str">
        <f t="shared" si="242"/>
        <v>NA</v>
      </c>
      <c r="DG195" s="43" t="str" cm="1">
        <f t="array" ref="DG195">IFERROR(_xlfn.XLOOKUP($B$4&amp;$B$11&amp;DF195,$A$69:$A$91&amp;$B$69:$B$91&amp;$C$69:$C$91,$D$69:$D$91),"")</f>
        <v/>
      </c>
      <c r="DH195" s="44" t="str">
        <f t="shared" si="255"/>
        <v/>
      </c>
      <c r="DI195" s="44">
        <f t="shared" si="243"/>
        <v>0</v>
      </c>
      <c r="DJ195" s="44">
        <f t="shared" si="244"/>
        <v>0</v>
      </c>
      <c r="DK195" s="42" t="str">
        <f t="shared" si="245"/>
        <v/>
      </c>
      <c r="DL195" s="42"/>
      <c r="DO195" s="6">
        <f t="shared" si="210"/>
        <v>189</v>
      </c>
      <c r="DP195" s="3">
        <f t="shared" ref="DP195:DP258" si="264">PMT($B$13/12,240,150000,0)*-1</f>
        <v>625</v>
      </c>
      <c r="DS195" s="24">
        <f t="shared" si="204"/>
        <v>625</v>
      </c>
      <c r="DT195" s="42" t="str">
        <f t="shared" si="246"/>
        <v>NA</v>
      </c>
      <c r="DU195" s="43" t="str" cm="1">
        <f t="array" ref="DU195">IFERROR(_xlfn.XLOOKUP($B$4&amp;$B$11&amp;DT195,$A$69:$A$91&amp;$B$69:$B$91&amp;$C$69:$C$91,$D$69:$D$91),"")</f>
        <v/>
      </c>
      <c r="DV195" s="44" t="str">
        <f t="shared" si="256"/>
        <v/>
      </c>
      <c r="DW195" s="44">
        <f t="shared" si="247"/>
        <v>0</v>
      </c>
      <c r="DX195" s="44">
        <f t="shared" si="248"/>
        <v>0</v>
      </c>
      <c r="DY195" s="42" t="str">
        <f t="shared" si="249"/>
        <v/>
      </c>
      <c r="DZ195" s="42"/>
      <c r="EC195" s="6">
        <f t="shared" si="211"/>
        <v>189</v>
      </c>
      <c r="ED195" s="47">
        <f t="shared" si="259"/>
        <v>531.91489361702122</v>
      </c>
      <c r="EE195" s="6">
        <f t="shared" si="258"/>
        <v>0</v>
      </c>
      <c r="EG195" s="8">
        <f t="shared" si="198"/>
        <v>531.91489361702122</v>
      </c>
      <c r="EH195" s="45" t="s">
        <v>62</v>
      </c>
      <c r="EI195" s="110">
        <f t="shared" si="260"/>
        <v>0</v>
      </c>
      <c r="EJ195" s="109">
        <f t="shared" si="257"/>
        <v>0</v>
      </c>
      <c r="EK195" s="109">
        <f t="shared" si="250"/>
        <v>0</v>
      </c>
      <c r="EL195" s="44">
        <f t="shared" si="251"/>
        <v>0</v>
      </c>
      <c r="EM195" s="42" t="str">
        <f t="shared" si="252"/>
        <v/>
      </c>
    </row>
    <row r="196" spans="21:143" hidden="1" x14ac:dyDescent="0.25">
      <c r="U196" s="6">
        <f t="shared" si="205"/>
        <v>190</v>
      </c>
      <c r="V196" s="9">
        <f t="shared" si="212"/>
        <v>500</v>
      </c>
      <c r="Y196" s="8">
        <f t="shared" si="192"/>
        <v>500</v>
      </c>
      <c r="Z196" s="30" t="str">
        <f t="shared" si="213"/>
        <v>NA</v>
      </c>
      <c r="AA196" s="28" t="str" cm="1">
        <f t="array" ref="AA196">IFERROR(_xlfn.XLOOKUP($B$4&amp;$B$11&amp;Z196,$A$69:$A$91&amp;$B$69:$B$91&amp;$C$69:$C$91,$D$69:$D$91),"")</f>
        <v/>
      </c>
      <c r="AB196" s="30" t="str">
        <f t="shared" si="199"/>
        <v/>
      </c>
      <c r="AC196" s="29" t="str">
        <f t="shared" si="214"/>
        <v/>
      </c>
      <c r="AD196" s="29">
        <f t="shared" si="215"/>
        <v>0</v>
      </c>
      <c r="AE196" s="30" t="str">
        <f t="shared" si="216"/>
        <v/>
      </c>
      <c r="AI196" s="6">
        <f t="shared" si="206"/>
        <v>190</v>
      </c>
      <c r="AJ196" s="9">
        <f t="shared" si="217"/>
        <v>500</v>
      </c>
      <c r="AM196" s="8">
        <f t="shared" si="193"/>
        <v>500</v>
      </c>
      <c r="AN196" s="32" t="str">
        <f t="shared" si="218"/>
        <v>NA</v>
      </c>
      <c r="AO196" s="33" t="str" cm="1">
        <f t="array" ref="AO196">IFERROR(_xlfn.XLOOKUP($B$4&amp;$B$11&amp;AN196,$A$69:$A$91&amp;$B$69:$B$91&amp;$C$69:$C$91,$D$69:$D$91),"")</f>
        <v/>
      </c>
      <c r="AP196" s="32" t="str">
        <f t="shared" si="200"/>
        <v/>
      </c>
      <c r="AQ196" s="37" t="str">
        <f t="shared" si="219"/>
        <v/>
      </c>
      <c r="AR196" s="37">
        <f t="shared" si="220"/>
        <v>0</v>
      </c>
      <c r="AS196" s="32" t="str">
        <f t="shared" si="221"/>
        <v/>
      </c>
      <c r="AT196" s="32"/>
      <c r="AU196" s="8"/>
      <c r="AV196" s="8"/>
      <c r="AW196" s="20">
        <f t="shared" ref="AW196:AW259" si="265">AW195+1</f>
        <v>190</v>
      </c>
      <c r="AX196" s="22">
        <f t="shared" si="261"/>
        <v>625</v>
      </c>
      <c r="AY196" s="8"/>
      <c r="AZ196" s="8"/>
      <c r="BA196" s="22">
        <f t="shared" ref="BA196:BA259" si="266">AX196+AY196+AZ196</f>
        <v>625</v>
      </c>
      <c r="BB196" s="32" t="str">
        <f t="shared" si="222"/>
        <v>NA</v>
      </c>
      <c r="BC196" s="33" t="str" cm="1">
        <f t="array" ref="BC196">IFERROR(_xlfn.XLOOKUP($B$4&amp;$B$11&amp;BB196,$A$69:$A$91&amp;$B$69:$B$91&amp;$C$69:$C$91,$D$69:$D$91),"")</f>
        <v/>
      </c>
      <c r="BD196" s="37" t="str">
        <f t="shared" si="253"/>
        <v/>
      </c>
      <c r="BE196" s="37">
        <f t="shared" si="223"/>
        <v>0</v>
      </c>
      <c r="BF196" s="37">
        <f t="shared" si="224"/>
        <v>0</v>
      </c>
      <c r="BG196" s="32" t="str">
        <f t="shared" si="225"/>
        <v/>
      </c>
      <c r="BK196" s="20">
        <f t="shared" si="201"/>
        <v>190</v>
      </c>
      <c r="BL196" s="22">
        <f t="shared" si="262"/>
        <v>625</v>
      </c>
      <c r="BO196" s="22">
        <f t="shared" si="194"/>
        <v>625</v>
      </c>
      <c r="BP196" s="32" t="str">
        <f t="shared" si="226"/>
        <v>NA</v>
      </c>
      <c r="BQ196" s="33" t="str" cm="1">
        <f t="array" ref="BQ196">IFERROR(_xlfn.XLOOKUP($B$4&amp;$B$11&amp;BP196,$A$69:$A$91&amp;$B$69:$B$91&amp;$C$69:$C$91,$D$69:$D$91),"")</f>
        <v/>
      </c>
      <c r="BR196" s="37" t="str">
        <f t="shared" si="254"/>
        <v/>
      </c>
      <c r="BS196" s="37">
        <f t="shared" si="227"/>
        <v>0</v>
      </c>
      <c r="BT196" s="37">
        <f t="shared" si="228"/>
        <v>0</v>
      </c>
      <c r="BU196" s="32" t="str">
        <f t="shared" si="229"/>
        <v/>
      </c>
      <c r="BV196" s="32"/>
      <c r="BY196" s="6">
        <f t="shared" si="207"/>
        <v>190</v>
      </c>
      <c r="BZ196" s="9">
        <f t="shared" si="230"/>
        <v>500</v>
      </c>
      <c r="CA196" s="6">
        <f t="shared" si="231"/>
        <v>0</v>
      </c>
      <c r="CC196" s="8">
        <f t="shared" si="195"/>
        <v>500</v>
      </c>
      <c r="CD196" s="42" t="str">
        <f t="shared" si="232"/>
        <v>NA</v>
      </c>
      <c r="CE196" s="43" t="str" cm="1">
        <f t="array" ref="CE196">IFERROR(_xlfn.XLOOKUP($B$4&amp;$B$11&amp;CD196,$A$69:$A$91&amp;$B$69:$B$91&amp;$C$69:$C$91,$D$69:$D$91),"")</f>
        <v/>
      </c>
      <c r="CF196" s="42" t="str">
        <f t="shared" si="202"/>
        <v/>
      </c>
      <c r="CG196" s="44" t="str">
        <f t="shared" si="233"/>
        <v/>
      </c>
      <c r="CH196" s="44">
        <f t="shared" si="234"/>
        <v>0</v>
      </c>
      <c r="CI196" s="42" t="str">
        <f t="shared" si="235"/>
        <v/>
      </c>
      <c r="CJ196" s="42"/>
      <c r="CM196" s="6">
        <f t="shared" si="208"/>
        <v>190</v>
      </c>
      <c r="CN196" s="9">
        <f t="shared" si="236"/>
        <v>500</v>
      </c>
      <c r="CQ196" s="8">
        <f t="shared" si="196"/>
        <v>500</v>
      </c>
      <c r="CR196" s="42" t="str">
        <f t="shared" si="237"/>
        <v>NA</v>
      </c>
      <c r="CS196" s="43" t="str" cm="1">
        <f t="array" ref="CS196">IFERROR(_xlfn.XLOOKUP($B$4&amp;$B$11&amp;CR196,$A$69:$A$91&amp;$B$69:$B$91&amp;$C$69:$C$91,$D$69:$D$91),"")</f>
        <v/>
      </c>
      <c r="CT196" s="42" t="str">
        <f t="shared" si="203"/>
        <v/>
      </c>
      <c r="CU196" s="44" t="str">
        <f t="shared" si="238"/>
        <v/>
      </c>
      <c r="CV196" s="44">
        <f t="shared" si="239"/>
        <v>0</v>
      </c>
      <c r="CW196" s="42" t="str">
        <f t="shared" si="240"/>
        <v/>
      </c>
      <c r="DA196" s="6">
        <f t="shared" si="209"/>
        <v>190</v>
      </c>
      <c r="DB196" s="4">
        <f t="shared" si="263"/>
        <v>625</v>
      </c>
      <c r="DC196" s="6">
        <f t="shared" si="241"/>
        <v>0</v>
      </c>
      <c r="DE196" s="24">
        <f t="shared" si="197"/>
        <v>625</v>
      </c>
      <c r="DF196" s="42" t="str">
        <f t="shared" si="242"/>
        <v>NA</v>
      </c>
      <c r="DG196" s="43" t="str" cm="1">
        <f t="array" ref="DG196">IFERROR(_xlfn.XLOOKUP($B$4&amp;$B$11&amp;DF196,$A$69:$A$91&amp;$B$69:$B$91&amp;$C$69:$C$91,$D$69:$D$91),"")</f>
        <v/>
      </c>
      <c r="DH196" s="44" t="str">
        <f t="shared" si="255"/>
        <v/>
      </c>
      <c r="DI196" s="44">
        <f t="shared" si="243"/>
        <v>0</v>
      </c>
      <c r="DJ196" s="44">
        <f t="shared" si="244"/>
        <v>0</v>
      </c>
      <c r="DK196" s="42" t="str">
        <f t="shared" si="245"/>
        <v/>
      </c>
      <c r="DL196" s="42"/>
      <c r="DO196" s="6">
        <f t="shared" si="210"/>
        <v>190</v>
      </c>
      <c r="DP196" s="3">
        <f t="shared" si="264"/>
        <v>625</v>
      </c>
      <c r="DS196" s="24">
        <f t="shared" si="204"/>
        <v>625</v>
      </c>
      <c r="DT196" s="42" t="str">
        <f t="shared" si="246"/>
        <v>NA</v>
      </c>
      <c r="DU196" s="43" t="str" cm="1">
        <f t="array" ref="DU196">IFERROR(_xlfn.XLOOKUP($B$4&amp;$B$11&amp;DT196,$A$69:$A$91&amp;$B$69:$B$91&amp;$C$69:$C$91,$D$69:$D$91),"")</f>
        <v/>
      </c>
      <c r="DV196" s="44" t="str">
        <f t="shared" si="256"/>
        <v/>
      </c>
      <c r="DW196" s="44">
        <f t="shared" si="247"/>
        <v>0</v>
      </c>
      <c r="DX196" s="44">
        <f t="shared" si="248"/>
        <v>0</v>
      </c>
      <c r="DY196" s="42" t="str">
        <f t="shared" si="249"/>
        <v/>
      </c>
      <c r="DZ196" s="42"/>
      <c r="EC196" s="6">
        <f t="shared" si="211"/>
        <v>190</v>
      </c>
      <c r="ED196" s="47">
        <f t="shared" si="259"/>
        <v>531.91489361702122</v>
      </c>
      <c r="EE196" s="6">
        <f t="shared" si="258"/>
        <v>0</v>
      </c>
      <c r="EG196" s="8">
        <f t="shared" si="198"/>
        <v>531.91489361702122</v>
      </c>
      <c r="EH196" s="45" t="s">
        <v>62</v>
      </c>
      <c r="EI196" s="110">
        <f t="shared" si="260"/>
        <v>0</v>
      </c>
      <c r="EJ196" s="109">
        <f t="shared" si="257"/>
        <v>0</v>
      </c>
      <c r="EK196" s="109">
        <f t="shared" si="250"/>
        <v>0</v>
      </c>
      <c r="EL196" s="44">
        <f t="shared" si="251"/>
        <v>0</v>
      </c>
      <c r="EM196" s="42" t="str">
        <f t="shared" si="252"/>
        <v/>
      </c>
    </row>
    <row r="197" spans="21:143" hidden="1" x14ac:dyDescent="0.25">
      <c r="U197" s="6">
        <f t="shared" si="205"/>
        <v>191</v>
      </c>
      <c r="V197" s="9">
        <f t="shared" si="212"/>
        <v>500</v>
      </c>
      <c r="Y197" s="8">
        <f t="shared" si="192"/>
        <v>500</v>
      </c>
      <c r="Z197" s="30" t="str">
        <f t="shared" si="213"/>
        <v>NA</v>
      </c>
      <c r="AA197" s="28" t="str" cm="1">
        <f t="array" ref="AA197">IFERROR(_xlfn.XLOOKUP($B$4&amp;$B$11&amp;Z197,$A$69:$A$91&amp;$B$69:$B$91&amp;$C$69:$C$91,$D$69:$D$91),"")</f>
        <v/>
      </c>
      <c r="AB197" s="30" t="str">
        <f t="shared" si="199"/>
        <v/>
      </c>
      <c r="AC197" s="29" t="str">
        <f t="shared" si="214"/>
        <v/>
      </c>
      <c r="AD197" s="29">
        <f t="shared" si="215"/>
        <v>0</v>
      </c>
      <c r="AE197" s="30" t="str">
        <f t="shared" si="216"/>
        <v/>
      </c>
      <c r="AI197" s="6">
        <f t="shared" si="206"/>
        <v>191</v>
      </c>
      <c r="AJ197" s="9">
        <f t="shared" si="217"/>
        <v>500</v>
      </c>
      <c r="AM197" s="8">
        <f t="shared" si="193"/>
        <v>500</v>
      </c>
      <c r="AN197" s="32" t="str">
        <f t="shared" si="218"/>
        <v>NA</v>
      </c>
      <c r="AO197" s="33" t="str" cm="1">
        <f t="array" ref="AO197">IFERROR(_xlfn.XLOOKUP($B$4&amp;$B$11&amp;AN197,$A$69:$A$91&amp;$B$69:$B$91&amp;$C$69:$C$91,$D$69:$D$91),"")</f>
        <v/>
      </c>
      <c r="AP197" s="32" t="str">
        <f t="shared" si="200"/>
        <v/>
      </c>
      <c r="AQ197" s="37" t="str">
        <f t="shared" si="219"/>
        <v/>
      </c>
      <c r="AR197" s="37">
        <f t="shared" si="220"/>
        <v>0</v>
      </c>
      <c r="AS197" s="32" t="str">
        <f t="shared" si="221"/>
        <v/>
      </c>
      <c r="AT197" s="32"/>
      <c r="AU197" s="8"/>
      <c r="AV197" s="8"/>
      <c r="AW197" s="20">
        <f t="shared" si="265"/>
        <v>191</v>
      </c>
      <c r="AX197" s="22">
        <f t="shared" si="261"/>
        <v>625</v>
      </c>
      <c r="AY197" s="8"/>
      <c r="AZ197" s="8"/>
      <c r="BA197" s="22">
        <f t="shared" si="266"/>
        <v>625</v>
      </c>
      <c r="BB197" s="32" t="str">
        <f t="shared" si="222"/>
        <v>NA</v>
      </c>
      <c r="BC197" s="33" t="str" cm="1">
        <f t="array" ref="BC197">IFERROR(_xlfn.XLOOKUP($B$4&amp;$B$11&amp;BB197,$A$69:$A$91&amp;$B$69:$B$91&amp;$C$69:$C$91,$D$69:$D$91),"")</f>
        <v/>
      </c>
      <c r="BD197" s="37" t="str">
        <f t="shared" si="253"/>
        <v/>
      </c>
      <c r="BE197" s="37">
        <f t="shared" si="223"/>
        <v>0</v>
      </c>
      <c r="BF197" s="37">
        <f t="shared" si="224"/>
        <v>0</v>
      </c>
      <c r="BG197" s="32" t="str">
        <f t="shared" si="225"/>
        <v/>
      </c>
      <c r="BK197" s="20">
        <f t="shared" si="201"/>
        <v>191</v>
      </c>
      <c r="BL197" s="22">
        <f t="shared" si="262"/>
        <v>625</v>
      </c>
      <c r="BO197" s="22">
        <f t="shared" si="194"/>
        <v>625</v>
      </c>
      <c r="BP197" s="32" t="str">
        <f t="shared" si="226"/>
        <v>NA</v>
      </c>
      <c r="BQ197" s="33" t="str" cm="1">
        <f t="array" ref="BQ197">IFERROR(_xlfn.XLOOKUP($B$4&amp;$B$11&amp;BP197,$A$69:$A$91&amp;$B$69:$B$91&amp;$C$69:$C$91,$D$69:$D$91),"")</f>
        <v/>
      </c>
      <c r="BR197" s="37" t="str">
        <f t="shared" si="254"/>
        <v/>
      </c>
      <c r="BS197" s="37">
        <f t="shared" si="227"/>
        <v>0</v>
      </c>
      <c r="BT197" s="37">
        <f t="shared" si="228"/>
        <v>0</v>
      </c>
      <c r="BU197" s="32" t="str">
        <f t="shared" si="229"/>
        <v/>
      </c>
      <c r="BV197" s="32"/>
      <c r="BY197" s="6">
        <f t="shared" si="207"/>
        <v>191</v>
      </c>
      <c r="BZ197" s="9">
        <f t="shared" si="230"/>
        <v>500</v>
      </c>
      <c r="CA197" s="6">
        <f t="shared" si="231"/>
        <v>0</v>
      </c>
      <c r="CC197" s="8">
        <f t="shared" si="195"/>
        <v>500</v>
      </c>
      <c r="CD197" s="42" t="str">
        <f t="shared" si="232"/>
        <v>NA</v>
      </c>
      <c r="CE197" s="43" t="str" cm="1">
        <f t="array" ref="CE197">IFERROR(_xlfn.XLOOKUP($B$4&amp;$B$11&amp;CD197,$A$69:$A$91&amp;$B$69:$B$91&amp;$C$69:$C$91,$D$69:$D$91),"")</f>
        <v/>
      </c>
      <c r="CF197" s="42" t="str">
        <f t="shared" si="202"/>
        <v/>
      </c>
      <c r="CG197" s="44" t="str">
        <f t="shared" si="233"/>
        <v/>
      </c>
      <c r="CH197" s="44">
        <f t="shared" si="234"/>
        <v>0</v>
      </c>
      <c r="CI197" s="42" t="str">
        <f t="shared" si="235"/>
        <v/>
      </c>
      <c r="CJ197" s="42"/>
      <c r="CM197" s="6">
        <f t="shared" si="208"/>
        <v>191</v>
      </c>
      <c r="CN197" s="9">
        <f t="shared" si="236"/>
        <v>500</v>
      </c>
      <c r="CQ197" s="8">
        <f t="shared" si="196"/>
        <v>500</v>
      </c>
      <c r="CR197" s="42" t="str">
        <f t="shared" si="237"/>
        <v>NA</v>
      </c>
      <c r="CS197" s="43" t="str" cm="1">
        <f t="array" ref="CS197">IFERROR(_xlfn.XLOOKUP($B$4&amp;$B$11&amp;CR197,$A$69:$A$91&amp;$B$69:$B$91&amp;$C$69:$C$91,$D$69:$D$91),"")</f>
        <v/>
      </c>
      <c r="CT197" s="42" t="str">
        <f t="shared" si="203"/>
        <v/>
      </c>
      <c r="CU197" s="44" t="str">
        <f t="shared" si="238"/>
        <v/>
      </c>
      <c r="CV197" s="44">
        <f t="shared" si="239"/>
        <v>0</v>
      </c>
      <c r="CW197" s="42" t="str">
        <f t="shared" si="240"/>
        <v/>
      </c>
      <c r="DA197" s="6">
        <f t="shared" si="209"/>
        <v>191</v>
      </c>
      <c r="DB197" s="4">
        <f t="shared" si="263"/>
        <v>625</v>
      </c>
      <c r="DC197" s="6">
        <f t="shared" si="241"/>
        <v>0</v>
      </c>
      <c r="DE197" s="24">
        <f t="shared" si="197"/>
        <v>625</v>
      </c>
      <c r="DF197" s="42" t="str">
        <f t="shared" si="242"/>
        <v>NA</v>
      </c>
      <c r="DG197" s="43" t="str" cm="1">
        <f t="array" ref="DG197">IFERROR(_xlfn.XLOOKUP($B$4&amp;$B$11&amp;DF197,$A$69:$A$91&amp;$B$69:$B$91&amp;$C$69:$C$91,$D$69:$D$91),"")</f>
        <v/>
      </c>
      <c r="DH197" s="44" t="str">
        <f t="shared" si="255"/>
        <v/>
      </c>
      <c r="DI197" s="44">
        <f t="shared" si="243"/>
        <v>0</v>
      </c>
      <c r="DJ197" s="44">
        <f t="shared" si="244"/>
        <v>0</v>
      </c>
      <c r="DK197" s="42" t="str">
        <f t="shared" si="245"/>
        <v/>
      </c>
      <c r="DL197" s="42"/>
      <c r="DO197" s="6">
        <f t="shared" si="210"/>
        <v>191</v>
      </c>
      <c r="DP197" s="3">
        <f t="shared" si="264"/>
        <v>625</v>
      </c>
      <c r="DS197" s="24">
        <f t="shared" si="204"/>
        <v>625</v>
      </c>
      <c r="DT197" s="42" t="str">
        <f t="shared" si="246"/>
        <v>NA</v>
      </c>
      <c r="DU197" s="43" t="str" cm="1">
        <f t="array" ref="DU197">IFERROR(_xlfn.XLOOKUP($B$4&amp;$B$11&amp;DT197,$A$69:$A$91&amp;$B$69:$B$91&amp;$C$69:$C$91,$D$69:$D$91),"")</f>
        <v/>
      </c>
      <c r="DV197" s="44" t="str">
        <f t="shared" si="256"/>
        <v/>
      </c>
      <c r="DW197" s="44">
        <f t="shared" si="247"/>
        <v>0</v>
      </c>
      <c r="DX197" s="44">
        <f t="shared" si="248"/>
        <v>0</v>
      </c>
      <c r="DY197" s="42" t="str">
        <f t="shared" si="249"/>
        <v/>
      </c>
      <c r="DZ197" s="42"/>
      <c r="EC197" s="6">
        <f t="shared" si="211"/>
        <v>191</v>
      </c>
      <c r="ED197" s="47">
        <f t="shared" si="259"/>
        <v>531.91489361702122</v>
      </c>
      <c r="EE197" s="6">
        <f t="shared" si="258"/>
        <v>0</v>
      </c>
      <c r="EG197" s="8">
        <f t="shared" si="198"/>
        <v>531.91489361702122</v>
      </c>
      <c r="EH197" s="45" t="s">
        <v>62</v>
      </c>
      <c r="EI197" s="110">
        <f t="shared" si="260"/>
        <v>0</v>
      </c>
      <c r="EJ197" s="109">
        <f t="shared" si="257"/>
        <v>0</v>
      </c>
      <c r="EK197" s="109">
        <f t="shared" si="250"/>
        <v>0</v>
      </c>
      <c r="EL197" s="44">
        <f t="shared" si="251"/>
        <v>0</v>
      </c>
      <c r="EM197" s="42" t="str">
        <f t="shared" si="252"/>
        <v/>
      </c>
    </row>
    <row r="198" spans="21:143" hidden="1" x14ac:dyDescent="0.25">
      <c r="U198" s="6">
        <f t="shared" si="205"/>
        <v>192</v>
      </c>
      <c r="V198" s="9">
        <f t="shared" si="212"/>
        <v>500</v>
      </c>
      <c r="Y198" s="8">
        <f t="shared" si="192"/>
        <v>500</v>
      </c>
      <c r="Z198" s="30" t="str">
        <f t="shared" si="213"/>
        <v>NA</v>
      </c>
      <c r="AA198" s="28" t="str" cm="1">
        <f t="array" ref="AA198">IFERROR(_xlfn.XLOOKUP($B$4&amp;$B$11&amp;Z198,$A$69:$A$91&amp;$B$69:$B$91&amp;$C$69:$C$91,$D$69:$D$91),"")</f>
        <v/>
      </c>
      <c r="AB198" s="30" t="str">
        <f t="shared" si="199"/>
        <v/>
      </c>
      <c r="AC198" s="29" t="str">
        <f t="shared" si="214"/>
        <v/>
      </c>
      <c r="AD198" s="29">
        <f t="shared" si="215"/>
        <v>0</v>
      </c>
      <c r="AE198" s="30" t="str">
        <f t="shared" si="216"/>
        <v/>
      </c>
      <c r="AI198" s="6">
        <f t="shared" si="206"/>
        <v>192</v>
      </c>
      <c r="AJ198" s="9">
        <f t="shared" si="217"/>
        <v>500</v>
      </c>
      <c r="AM198" s="8">
        <f t="shared" si="193"/>
        <v>500</v>
      </c>
      <c r="AN198" s="32" t="str">
        <f t="shared" si="218"/>
        <v>NA</v>
      </c>
      <c r="AO198" s="33" t="str" cm="1">
        <f t="array" ref="AO198">IFERROR(_xlfn.XLOOKUP($B$4&amp;$B$11&amp;AN198,$A$69:$A$91&amp;$B$69:$B$91&amp;$C$69:$C$91,$D$69:$D$91),"")</f>
        <v/>
      </c>
      <c r="AP198" s="32" t="str">
        <f t="shared" si="200"/>
        <v/>
      </c>
      <c r="AQ198" s="37" t="str">
        <f t="shared" si="219"/>
        <v/>
      </c>
      <c r="AR198" s="37">
        <f t="shared" si="220"/>
        <v>0</v>
      </c>
      <c r="AS198" s="32" t="str">
        <f t="shared" si="221"/>
        <v/>
      </c>
      <c r="AT198" s="32"/>
      <c r="AU198" s="8"/>
      <c r="AV198" s="8"/>
      <c r="AW198" s="20">
        <f t="shared" si="265"/>
        <v>192</v>
      </c>
      <c r="AX198" s="22">
        <f t="shared" si="261"/>
        <v>625</v>
      </c>
      <c r="AY198" s="8"/>
      <c r="AZ198" s="8"/>
      <c r="BA198" s="22">
        <f t="shared" si="266"/>
        <v>625</v>
      </c>
      <c r="BB198" s="32" t="str">
        <f t="shared" si="222"/>
        <v>NA</v>
      </c>
      <c r="BC198" s="33" t="str" cm="1">
        <f t="array" ref="BC198">IFERROR(_xlfn.XLOOKUP($B$4&amp;$B$11&amp;BB198,$A$69:$A$91&amp;$B$69:$B$91&amp;$C$69:$C$91,$D$69:$D$91),"")</f>
        <v/>
      </c>
      <c r="BD198" s="37" t="str">
        <f t="shared" si="253"/>
        <v/>
      </c>
      <c r="BE198" s="37">
        <f t="shared" si="223"/>
        <v>0</v>
      </c>
      <c r="BF198" s="37">
        <f t="shared" si="224"/>
        <v>0</v>
      </c>
      <c r="BG198" s="32" t="str">
        <f t="shared" si="225"/>
        <v/>
      </c>
      <c r="BK198" s="20">
        <f t="shared" si="201"/>
        <v>192</v>
      </c>
      <c r="BL198" s="22">
        <f t="shared" si="262"/>
        <v>625</v>
      </c>
      <c r="BO198" s="22">
        <f t="shared" si="194"/>
        <v>625</v>
      </c>
      <c r="BP198" s="32" t="str">
        <f t="shared" si="226"/>
        <v>NA</v>
      </c>
      <c r="BQ198" s="33" t="str" cm="1">
        <f t="array" ref="BQ198">IFERROR(_xlfn.XLOOKUP($B$4&amp;$B$11&amp;BP198,$A$69:$A$91&amp;$B$69:$B$91&amp;$C$69:$C$91,$D$69:$D$91),"")</f>
        <v/>
      </c>
      <c r="BR198" s="37" t="str">
        <f t="shared" si="254"/>
        <v/>
      </c>
      <c r="BS198" s="37">
        <f t="shared" si="227"/>
        <v>0</v>
      </c>
      <c r="BT198" s="37">
        <f t="shared" si="228"/>
        <v>0</v>
      </c>
      <c r="BU198" s="32" t="str">
        <f t="shared" si="229"/>
        <v/>
      </c>
      <c r="BV198" s="32"/>
      <c r="BY198" s="6">
        <f t="shared" si="207"/>
        <v>192</v>
      </c>
      <c r="BZ198" s="9">
        <f t="shared" si="230"/>
        <v>500</v>
      </c>
      <c r="CA198" s="6">
        <f t="shared" si="231"/>
        <v>395</v>
      </c>
      <c r="CC198" s="8">
        <f t="shared" si="195"/>
        <v>895</v>
      </c>
      <c r="CD198" s="42" t="str">
        <f t="shared" si="232"/>
        <v>NA</v>
      </c>
      <c r="CE198" s="43" t="str" cm="1">
        <f t="array" ref="CE198">IFERROR(_xlfn.XLOOKUP($B$4&amp;$B$11&amp;CD198,$A$69:$A$91&amp;$B$69:$B$91&amp;$C$69:$C$91,$D$69:$D$91),"")</f>
        <v/>
      </c>
      <c r="CF198" s="42" t="str">
        <f t="shared" si="202"/>
        <v/>
      </c>
      <c r="CG198" s="44" t="str">
        <f t="shared" si="233"/>
        <v/>
      </c>
      <c r="CH198" s="44">
        <f t="shared" si="234"/>
        <v>395</v>
      </c>
      <c r="CI198" s="42" t="str">
        <f t="shared" si="235"/>
        <v/>
      </c>
      <c r="CJ198" s="42"/>
      <c r="CM198" s="6">
        <f t="shared" si="208"/>
        <v>192</v>
      </c>
      <c r="CN198" s="9">
        <f t="shared" si="236"/>
        <v>500</v>
      </c>
      <c r="CQ198" s="8">
        <f t="shared" si="196"/>
        <v>500</v>
      </c>
      <c r="CR198" s="42" t="str">
        <f t="shared" si="237"/>
        <v>NA</v>
      </c>
      <c r="CS198" s="43" t="str" cm="1">
        <f t="array" ref="CS198">IFERROR(_xlfn.XLOOKUP($B$4&amp;$B$11&amp;CR198,$A$69:$A$91&amp;$B$69:$B$91&amp;$C$69:$C$91,$D$69:$D$91),"")</f>
        <v/>
      </c>
      <c r="CT198" s="42" t="str">
        <f t="shared" si="203"/>
        <v/>
      </c>
      <c r="CU198" s="44" t="str">
        <f t="shared" si="238"/>
        <v/>
      </c>
      <c r="CV198" s="44">
        <f t="shared" si="239"/>
        <v>0</v>
      </c>
      <c r="CW198" s="42" t="str">
        <f t="shared" si="240"/>
        <v/>
      </c>
      <c r="DA198" s="6">
        <f t="shared" si="209"/>
        <v>192</v>
      </c>
      <c r="DB198" s="4">
        <f t="shared" si="263"/>
        <v>625</v>
      </c>
      <c r="DC198" s="6">
        <f t="shared" si="241"/>
        <v>395</v>
      </c>
      <c r="DE198" s="24">
        <f t="shared" si="197"/>
        <v>1020</v>
      </c>
      <c r="DF198" s="42" t="str">
        <f t="shared" si="242"/>
        <v>NA</v>
      </c>
      <c r="DG198" s="43" t="str" cm="1">
        <f t="array" ref="DG198">IFERROR(_xlfn.XLOOKUP($B$4&amp;$B$11&amp;DF198,$A$69:$A$91&amp;$B$69:$B$91&amp;$C$69:$C$91,$D$69:$D$91),"")</f>
        <v/>
      </c>
      <c r="DH198" s="44" t="str">
        <f t="shared" si="255"/>
        <v/>
      </c>
      <c r="DI198" s="44">
        <f t="shared" si="243"/>
        <v>0</v>
      </c>
      <c r="DJ198" s="44">
        <f t="shared" si="244"/>
        <v>395</v>
      </c>
      <c r="DK198" s="42" t="str">
        <f t="shared" si="245"/>
        <v/>
      </c>
      <c r="DL198" s="42"/>
      <c r="DO198" s="6">
        <f t="shared" si="210"/>
        <v>192</v>
      </c>
      <c r="DP198" s="3">
        <f t="shared" si="264"/>
        <v>625</v>
      </c>
      <c r="DS198" s="24">
        <f t="shared" si="204"/>
        <v>625</v>
      </c>
      <c r="DT198" s="42" t="str">
        <f t="shared" si="246"/>
        <v>NA</v>
      </c>
      <c r="DU198" s="43" t="str" cm="1">
        <f t="array" ref="DU198">IFERROR(_xlfn.XLOOKUP($B$4&amp;$B$11&amp;DT198,$A$69:$A$91&amp;$B$69:$B$91&amp;$C$69:$C$91,$D$69:$D$91),"")</f>
        <v/>
      </c>
      <c r="DV198" s="44" t="str">
        <f t="shared" si="256"/>
        <v/>
      </c>
      <c r="DW198" s="44">
        <f t="shared" si="247"/>
        <v>0</v>
      </c>
      <c r="DX198" s="44">
        <f t="shared" si="248"/>
        <v>0</v>
      </c>
      <c r="DY198" s="42" t="str">
        <f t="shared" si="249"/>
        <v/>
      </c>
      <c r="DZ198" s="42"/>
      <c r="EC198" s="6">
        <f t="shared" si="211"/>
        <v>192</v>
      </c>
      <c r="ED198" s="47">
        <f t="shared" si="259"/>
        <v>531.91489361702122</v>
      </c>
      <c r="EE198" s="6">
        <f t="shared" si="258"/>
        <v>395</v>
      </c>
      <c r="EG198" s="8">
        <f t="shared" si="198"/>
        <v>926.91489361702122</v>
      </c>
      <c r="EH198" s="45" t="s">
        <v>62</v>
      </c>
      <c r="EI198" s="110">
        <f t="shared" si="260"/>
        <v>0</v>
      </c>
      <c r="EJ198" s="109">
        <f t="shared" si="257"/>
        <v>0</v>
      </c>
      <c r="EK198" s="109">
        <f t="shared" si="250"/>
        <v>0</v>
      </c>
      <c r="EL198" s="44">
        <f t="shared" si="251"/>
        <v>395</v>
      </c>
      <c r="EM198" s="42" t="str">
        <f t="shared" si="252"/>
        <v/>
      </c>
    </row>
    <row r="199" spans="21:143" x14ac:dyDescent="0.25">
      <c r="U199" s="6">
        <f t="shared" si="205"/>
        <v>193</v>
      </c>
      <c r="V199" s="9">
        <f t="shared" si="212"/>
        <v>500</v>
      </c>
      <c r="Y199" s="8">
        <f t="shared" ref="Y199:Y262" si="267">V199+W199+X199</f>
        <v>500</v>
      </c>
      <c r="Z199" s="30" t="str">
        <f t="shared" si="213"/>
        <v>NA</v>
      </c>
      <c r="AA199" s="28" t="str" cm="1">
        <f t="array" ref="AA199">IFERROR(_xlfn.XLOOKUP($B$4&amp;$B$11&amp;Z199,$A$69:$A$91&amp;$B$69:$B$91&amp;$C$69:$C$91,$D$69:$D$91),"")</f>
        <v/>
      </c>
      <c r="AB199" s="30" t="str">
        <f t="shared" si="199"/>
        <v/>
      </c>
      <c r="AC199" s="29" t="str">
        <f t="shared" si="214"/>
        <v/>
      </c>
      <c r="AD199" s="29">
        <f t="shared" si="215"/>
        <v>0</v>
      </c>
      <c r="AE199" s="30" t="str">
        <f t="shared" si="216"/>
        <v/>
      </c>
      <c r="AI199" s="6">
        <f t="shared" si="206"/>
        <v>193</v>
      </c>
      <c r="AJ199" s="9">
        <f t="shared" si="217"/>
        <v>500</v>
      </c>
      <c r="AM199" s="8">
        <f t="shared" ref="AM199:AM262" si="268">AJ199+AK199+AL199</f>
        <v>500</v>
      </c>
      <c r="AN199" s="32" t="str">
        <f t="shared" si="218"/>
        <v>NA</v>
      </c>
      <c r="AO199" s="33" t="str" cm="1">
        <f t="array" ref="AO199">IFERROR(_xlfn.XLOOKUP($B$4&amp;$B$11&amp;AN199,$A$69:$A$91&amp;$B$69:$B$91&amp;$C$69:$C$91,$D$69:$D$91),"")</f>
        <v/>
      </c>
      <c r="AP199" s="32" t="str">
        <f t="shared" si="200"/>
        <v/>
      </c>
      <c r="AQ199" s="37" t="str">
        <f t="shared" si="219"/>
        <v/>
      </c>
      <c r="AR199" s="37">
        <f t="shared" si="220"/>
        <v>0</v>
      </c>
      <c r="AS199" s="32" t="str">
        <f t="shared" si="221"/>
        <v/>
      </c>
      <c r="AT199" s="32"/>
      <c r="AU199" s="8"/>
      <c r="AV199" s="8"/>
      <c r="AW199" s="20">
        <f t="shared" si="265"/>
        <v>193</v>
      </c>
      <c r="AX199" s="22">
        <f t="shared" si="261"/>
        <v>625</v>
      </c>
      <c r="AY199" s="8"/>
      <c r="AZ199" s="8"/>
      <c r="BA199" s="22">
        <f t="shared" si="266"/>
        <v>625</v>
      </c>
      <c r="BB199" s="32" t="str">
        <f t="shared" si="222"/>
        <v>NA</v>
      </c>
      <c r="BC199" s="33" t="str" cm="1">
        <f t="array" ref="BC199">IFERROR(_xlfn.XLOOKUP($B$4&amp;$B$11&amp;BB199,$A$69:$A$91&amp;$B$69:$B$91&amp;$C$69:$C$91,$D$69:$D$91),"")</f>
        <v/>
      </c>
      <c r="BD199" s="37" t="str">
        <f t="shared" si="253"/>
        <v/>
      </c>
      <c r="BE199" s="37">
        <f t="shared" si="223"/>
        <v>0</v>
      </c>
      <c r="BF199" s="37">
        <f t="shared" si="224"/>
        <v>0</v>
      </c>
      <c r="BG199" s="32" t="str">
        <f t="shared" si="225"/>
        <v/>
      </c>
      <c r="BK199" s="20">
        <f t="shared" si="201"/>
        <v>193</v>
      </c>
      <c r="BL199" s="22">
        <f t="shared" si="262"/>
        <v>625</v>
      </c>
      <c r="BO199" s="22">
        <f t="shared" ref="BO199:BO262" si="269">BL199+BM199+BN199</f>
        <v>625</v>
      </c>
      <c r="BP199" s="32" t="str">
        <f t="shared" si="226"/>
        <v>NA</v>
      </c>
      <c r="BQ199" s="33" t="str" cm="1">
        <f t="array" ref="BQ199">IFERROR(_xlfn.XLOOKUP($B$4&amp;$B$11&amp;BP199,$A$69:$A$91&amp;$B$69:$B$91&amp;$C$69:$C$91,$D$69:$D$91),"")</f>
        <v/>
      </c>
      <c r="BR199" s="37" t="str">
        <f t="shared" si="254"/>
        <v/>
      </c>
      <c r="BS199" s="37">
        <f t="shared" si="227"/>
        <v>0</v>
      </c>
      <c r="BT199" s="37">
        <f t="shared" si="228"/>
        <v>0</v>
      </c>
      <c r="BU199" s="32" t="str">
        <f t="shared" si="229"/>
        <v/>
      </c>
      <c r="BV199" s="32"/>
      <c r="BY199" s="6">
        <f t="shared" si="207"/>
        <v>193</v>
      </c>
      <c r="BZ199" s="9">
        <f t="shared" si="230"/>
        <v>500</v>
      </c>
      <c r="CA199" s="6">
        <f t="shared" si="231"/>
        <v>0</v>
      </c>
      <c r="CC199" s="8">
        <f t="shared" ref="CC199:CC262" si="270">BZ199+CA199+CB199</f>
        <v>500</v>
      </c>
      <c r="CD199" s="42" t="str">
        <f t="shared" si="232"/>
        <v>NA</v>
      </c>
      <c r="CE199" s="43" t="str" cm="1">
        <f t="array" ref="CE199">IFERROR(_xlfn.XLOOKUP($B$4&amp;$B$11&amp;CD199,$A$69:$A$91&amp;$B$69:$B$91&amp;$C$69:$C$91,$D$69:$D$91),"")</f>
        <v/>
      </c>
      <c r="CF199" s="42" t="str">
        <f t="shared" si="202"/>
        <v/>
      </c>
      <c r="CG199" s="44" t="str">
        <f t="shared" si="233"/>
        <v/>
      </c>
      <c r="CH199" s="44">
        <f t="shared" si="234"/>
        <v>0</v>
      </c>
      <c r="CI199" s="42" t="str">
        <f t="shared" si="235"/>
        <v/>
      </c>
      <c r="CJ199" s="42"/>
      <c r="CM199" s="6">
        <f t="shared" si="208"/>
        <v>193</v>
      </c>
      <c r="CN199" s="9">
        <f t="shared" si="236"/>
        <v>500</v>
      </c>
      <c r="CQ199" s="8">
        <f t="shared" ref="CQ199:CQ262" si="271">CN199+CO199+CP199</f>
        <v>500</v>
      </c>
      <c r="CR199" s="42" t="str">
        <f t="shared" si="237"/>
        <v>NA</v>
      </c>
      <c r="CS199" s="43" t="str" cm="1">
        <f t="array" ref="CS199">IFERROR(_xlfn.XLOOKUP($B$4&amp;$B$11&amp;CR199,$A$69:$A$91&amp;$B$69:$B$91&amp;$C$69:$C$91,$D$69:$D$91),"")</f>
        <v/>
      </c>
      <c r="CT199" s="42" t="str">
        <f t="shared" si="203"/>
        <v/>
      </c>
      <c r="CU199" s="44" t="str">
        <f t="shared" si="238"/>
        <v/>
      </c>
      <c r="CV199" s="44">
        <f t="shared" si="239"/>
        <v>0</v>
      </c>
      <c r="CW199" s="42" t="str">
        <f t="shared" si="240"/>
        <v/>
      </c>
      <c r="DA199" s="6">
        <f t="shared" si="209"/>
        <v>193</v>
      </c>
      <c r="DB199" s="4">
        <f t="shared" si="263"/>
        <v>625</v>
      </c>
      <c r="DC199" s="6">
        <f t="shared" si="241"/>
        <v>0</v>
      </c>
      <c r="DE199" s="24">
        <f t="shared" ref="DE199:DE262" si="272">DB199+DC199+DD199</f>
        <v>625</v>
      </c>
      <c r="DF199" s="42" t="str">
        <f t="shared" si="242"/>
        <v>NA</v>
      </c>
      <c r="DG199" s="43" t="str" cm="1">
        <f t="array" ref="DG199">IFERROR(_xlfn.XLOOKUP($B$4&amp;$B$11&amp;DF199,$A$69:$A$91&amp;$B$69:$B$91&amp;$C$69:$C$91,$D$69:$D$91),"")</f>
        <v/>
      </c>
      <c r="DH199" s="44" t="str">
        <f t="shared" si="255"/>
        <v/>
      </c>
      <c r="DI199" s="44">
        <f t="shared" si="243"/>
        <v>0</v>
      </c>
      <c r="DJ199" s="44">
        <f t="shared" si="244"/>
        <v>0</v>
      </c>
      <c r="DK199" s="42" t="str">
        <f t="shared" si="245"/>
        <v/>
      </c>
      <c r="DL199" s="42"/>
      <c r="DO199" s="6">
        <f t="shared" si="210"/>
        <v>193</v>
      </c>
      <c r="DP199" s="3">
        <f t="shared" si="264"/>
        <v>625</v>
      </c>
      <c r="DS199" s="24">
        <f t="shared" si="204"/>
        <v>625</v>
      </c>
      <c r="DT199" s="42" t="str">
        <f t="shared" si="246"/>
        <v>NA</v>
      </c>
      <c r="DU199" s="43" t="str" cm="1">
        <f t="array" ref="DU199">IFERROR(_xlfn.XLOOKUP($B$4&amp;$B$11&amp;DT199,$A$69:$A$91&amp;$B$69:$B$91&amp;$C$69:$C$91,$D$69:$D$91),"")</f>
        <v/>
      </c>
      <c r="DV199" s="44" t="str">
        <f t="shared" si="256"/>
        <v/>
      </c>
      <c r="DW199" s="44">
        <f t="shared" si="247"/>
        <v>0</v>
      </c>
      <c r="DX199" s="44">
        <f t="shared" si="248"/>
        <v>0</v>
      </c>
      <c r="DY199" s="42" t="str">
        <f t="shared" si="249"/>
        <v/>
      </c>
      <c r="DZ199" s="42"/>
      <c r="EC199" s="6">
        <f t="shared" si="211"/>
        <v>193</v>
      </c>
      <c r="ED199" s="47">
        <f t="shared" si="259"/>
        <v>531.91489361702122</v>
      </c>
      <c r="EE199" s="6">
        <f t="shared" si="258"/>
        <v>0</v>
      </c>
      <c r="EG199" s="8">
        <f t="shared" ref="EG199:EG262" si="273">ED199+EE199+EF199</f>
        <v>531.91489361702122</v>
      </c>
      <c r="EH199" s="45" t="s">
        <v>62</v>
      </c>
      <c r="EI199" s="110">
        <f t="shared" si="260"/>
        <v>0</v>
      </c>
      <c r="EJ199" s="109">
        <f t="shared" si="257"/>
        <v>0</v>
      </c>
      <c r="EK199" s="109">
        <f t="shared" si="250"/>
        <v>0</v>
      </c>
      <c r="EL199" s="44">
        <f t="shared" si="251"/>
        <v>0</v>
      </c>
      <c r="EM199" s="42" t="str">
        <f t="shared" si="252"/>
        <v/>
      </c>
    </row>
    <row r="200" spans="21:143" x14ac:dyDescent="0.25">
      <c r="U200" s="6">
        <f t="shared" si="205"/>
        <v>194</v>
      </c>
      <c r="V200" s="9">
        <f t="shared" si="212"/>
        <v>500</v>
      </c>
      <c r="Y200" s="8">
        <f t="shared" si="267"/>
        <v>500</v>
      </c>
      <c r="Z200" s="30" t="str">
        <f t="shared" si="213"/>
        <v>NA</v>
      </c>
      <c r="AA200" s="28" t="str" cm="1">
        <f t="array" ref="AA200">IFERROR(_xlfn.XLOOKUP($B$4&amp;$B$11&amp;Z200,$A$69:$A$91&amp;$B$69:$B$91&amp;$C$69:$C$91,$D$69:$D$91),"")</f>
        <v/>
      </c>
      <c r="AB200" s="30" t="str">
        <f t="shared" ref="AB200:AB263" si="274">IFERROR(AB199-(AC200-AA200*AB199/12),"")</f>
        <v/>
      </c>
      <c r="AC200" s="29" t="str">
        <f t="shared" si="214"/>
        <v/>
      </c>
      <c r="AD200" s="29">
        <f t="shared" si="215"/>
        <v>0</v>
      </c>
      <c r="AE200" s="30" t="str">
        <f t="shared" si="216"/>
        <v/>
      </c>
      <c r="AI200" s="6">
        <f t="shared" si="206"/>
        <v>194</v>
      </c>
      <c r="AJ200" s="9">
        <f t="shared" si="217"/>
        <v>500</v>
      </c>
      <c r="AM200" s="8">
        <f t="shared" si="268"/>
        <v>500</v>
      </c>
      <c r="AN200" s="32" t="str">
        <f t="shared" si="218"/>
        <v>NA</v>
      </c>
      <c r="AO200" s="33" t="str" cm="1">
        <f t="array" ref="AO200">IFERROR(_xlfn.XLOOKUP($B$4&amp;$B$11&amp;AN200,$A$69:$A$91&amp;$B$69:$B$91&amp;$C$69:$C$91,$D$69:$D$91),"")</f>
        <v/>
      </c>
      <c r="AP200" s="32" t="str">
        <f t="shared" ref="AP200:AP263" si="275">IFERROR(AP199-(AQ200-AO200*AP199/12),"")</f>
        <v/>
      </c>
      <c r="AQ200" s="37" t="str">
        <f t="shared" si="219"/>
        <v/>
      </c>
      <c r="AR200" s="37">
        <f t="shared" si="220"/>
        <v>0</v>
      </c>
      <c r="AS200" s="32" t="str">
        <f t="shared" si="221"/>
        <v/>
      </c>
      <c r="AT200" s="32"/>
      <c r="AU200" s="8"/>
      <c r="AV200" s="8"/>
      <c r="AW200" s="20">
        <f t="shared" si="265"/>
        <v>194</v>
      </c>
      <c r="AX200" s="22">
        <f t="shared" si="261"/>
        <v>625</v>
      </c>
      <c r="AY200" s="8"/>
      <c r="AZ200" s="8"/>
      <c r="BA200" s="22">
        <f t="shared" si="266"/>
        <v>625</v>
      </c>
      <c r="BB200" s="32" t="str">
        <f t="shared" si="222"/>
        <v>NA</v>
      </c>
      <c r="BC200" s="33" t="str" cm="1">
        <f t="array" ref="BC200">IFERROR(_xlfn.XLOOKUP($B$4&amp;$B$11&amp;BB200,$A$69:$A$91&amp;$B$69:$B$91&amp;$C$69:$C$91,$D$69:$D$91),"")</f>
        <v/>
      </c>
      <c r="BD200" s="37" t="str">
        <f t="shared" si="253"/>
        <v/>
      </c>
      <c r="BE200" s="37">
        <f t="shared" si="223"/>
        <v>0</v>
      </c>
      <c r="BF200" s="37">
        <f t="shared" si="224"/>
        <v>0</v>
      </c>
      <c r="BG200" s="32" t="str">
        <f t="shared" si="225"/>
        <v/>
      </c>
      <c r="BK200" s="20">
        <f t="shared" ref="BK200:BK263" si="276">BK199+1</f>
        <v>194</v>
      </c>
      <c r="BL200" s="22">
        <f t="shared" si="262"/>
        <v>625</v>
      </c>
      <c r="BO200" s="22">
        <f t="shared" si="269"/>
        <v>625</v>
      </c>
      <c r="BP200" s="32" t="str">
        <f t="shared" si="226"/>
        <v>NA</v>
      </c>
      <c r="BQ200" s="33" t="str" cm="1">
        <f t="array" ref="BQ200">IFERROR(_xlfn.XLOOKUP($B$4&amp;$B$11&amp;BP200,$A$69:$A$91&amp;$B$69:$B$91&amp;$C$69:$C$91,$D$69:$D$91),"")</f>
        <v/>
      </c>
      <c r="BR200" s="37" t="str">
        <f t="shared" si="254"/>
        <v/>
      </c>
      <c r="BS200" s="37">
        <f t="shared" si="227"/>
        <v>0</v>
      </c>
      <c r="BT200" s="37">
        <f t="shared" si="228"/>
        <v>0</v>
      </c>
      <c r="BU200" s="32" t="str">
        <f t="shared" si="229"/>
        <v/>
      </c>
      <c r="BV200" s="32"/>
      <c r="BY200" s="6">
        <f t="shared" si="207"/>
        <v>194</v>
      </c>
      <c r="BZ200" s="9">
        <f t="shared" si="230"/>
        <v>500</v>
      </c>
      <c r="CA200" s="6">
        <f t="shared" si="231"/>
        <v>0</v>
      </c>
      <c r="CC200" s="8">
        <f t="shared" si="270"/>
        <v>500</v>
      </c>
      <c r="CD200" s="42" t="str">
        <f t="shared" si="232"/>
        <v>NA</v>
      </c>
      <c r="CE200" s="43" t="str" cm="1">
        <f t="array" ref="CE200">IFERROR(_xlfn.XLOOKUP($B$4&amp;$B$11&amp;CD200,$A$69:$A$91&amp;$B$69:$B$91&amp;$C$69:$C$91,$D$69:$D$91),"")</f>
        <v/>
      </c>
      <c r="CF200" s="42" t="str">
        <f t="shared" ref="CF200:CF263" si="277">IFERROR(CF199-(CG200-CE200*CF199/12),"")</f>
        <v/>
      </c>
      <c r="CG200" s="44" t="str">
        <f t="shared" si="233"/>
        <v/>
      </c>
      <c r="CH200" s="44">
        <f t="shared" si="234"/>
        <v>0</v>
      </c>
      <c r="CI200" s="42" t="str">
        <f t="shared" si="235"/>
        <v/>
      </c>
      <c r="CJ200" s="42"/>
      <c r="CM200" s="6">
        <f t="shared" si="208"/>
        <v>194</v>
      </c>
      <c r="CN200" s="9">
        <f t="shared" si="236"/>
        <v>500</v>
      </c>
      <c r="CQ200" s="8">
        <f t="shared" si="271"/>
        <v>500</v>
      </c>
      <c r="CR200" s="42" t="str">
        <f t="shared" si="237"/>
        <v>NA</v>
      </c>
      <c r="CS200" s="43" t="str" cm="1">
        <f t="array" ref="CS200">IFERROR(_xlfn.XLOOKUP($B$4&amp;$B$11&amp;CR200,$A$69:$A$91&amp;$B$69:$B$91&amp;$C$69:$C$91,$D$69:$D$91),"")</f>
        <v/>
      </c>
      <c r="CT200" s="42" t="str">
        <f t="shared" ref="CT200:CT263" si="278">IFERROR(CT199-(CU200-CS200*CT199/12),"")</f>
        <v/>
      </c>
      <c r="CU200" s="44" t="str">
        <f t="shared" si="238"/>
        <v/>
      </c>
      <c r="CV200" s="44">
        <f t="shared" si="239"/>
        <v>0</v>
      </c>
      <c r="CW200" s="42" t="str">
        <f t="shared" si="240"/>
        <v/>
      </c>
      <c r="DA200" s="6">
        <f t="shared" si="209"/>
        <v>194</v>
      </c>
      <c r="DB200" s="4">
        <f t="shared" si="263"/>
        <v>625</v>
      </c>
      <c r="DC200" s="6">
        <f t="shared" si="241"/>
        <v>0</v>
      </c>
      <c r="DE200" s="24">
        <f t="shared" si="272"/>
        <v>625</v>
      </c>
      <c r="DF200" s="42" t="str">
        <f t="shared" si="242"/>
        <v>NA</v>
      </c>
      <c r="DG200" s="43" t="str" cm="1">
        <f t="array" ref="DG200">IFERROR(_xlfn.XLOOKUP($B$4&amp;$B$11&amp;DF200,$A$69:$A$91&amp;$B$69:$B$91&amp;$C$69:$C$91,$D$69:$D$91),"")</f>
        <v/>
      </c>
      <c r="DH200" s="44" t="str">
        <f t="shared" si="255"/>
        <v/>
      </c>
      <c r="DI200" s="44">
        <f t="shared" si="243"/>
        <v>0</v>
      </c>
      <c r="DJ200" s="44">
        <f t="shared" si="244"/>
        <v>0</v>
      </c>
      <c r="DK200" s="42" t="str">
        <f t="shared" si="245"/>
        <v/>
      </c>
      <c r="DL200" s="42"/>
      <c r="DO200" s="6">
        <f t="shared" si="210"/>
        <v>194</v>
      </c>
      <c r="DP200" s="3">
        <f t="shared" si="264"/>
        <v>625</v>
      </c>
      <c r="DS200" s="24">
        <f t="shared" ref="DS200:DS263" si="279">DP200+DQ200+DR200</f>
        <v>625</v>
      </c>
      <c r="DT200" s="42" t="str">
        <f t="shared" si="246"/>
        <v>NA</v>
      </c>
      <c r="DU200" s="43" t="str" cm="1">
        <f t="array" ref="DU200">IFERROR(_xlfn.XLOOKUP($B$4&amp;$B$11&amp;DT200,$A$69:$A$91&amp;$B$69:$B$91&amp;$C$69:$C$91,$D$69:$D$91),"")</f>
        <v/>
      </c>
      <c r="DV200" s="44" t="str">
        <f t="shared" si="256"/>
        <v/>
      </c>
      <c r="DW200" s="44">
        <f t="shared" si="247"/>
        <v>0</v>
      </c>
      <c r="DX200" s="44">
        <f t="shared" si="248"/>
        <v>0</v>
      </c>
      <c r="DY200" s="42" t="str">
        <f t="shared" si="249"/>
        <v/>
      </c>
      <c r="DZ200" s="42"/>
      <c r="EC200" s="6">
        <f t="shared" si="211"/>
        <v>194</v>
      </c>
      <c r="ED200" s="47">
        <f t="shared" si="259"/>
        <v>531.91489361702122</v>
      </c>
      <c r="EE200" s="6">
        <f t="shared" si="258"/>
        <v>0</v>
      </c>
      <c r="EG200" s="8">
        <f t="shared" si="273"/>
        <v>531.91489361702122</v>
      </c>
      <c r="EH200" s="45" t="s">
        <v>62</v>
      </c>
      <c r="EI200" s="110">
        <f t="shared" si="260"/>
        <v>0</v>
      </c>
      <c r="EJ200" s="109">
        <f t="shared" si="257"/>
        <v>0</v>
      </c>
      <c r="EK200" s="109">
        <f t="shared" si="250"/>
        <v>0</v>
      </c>
      <c r="EL200" s="44">
        <f t="shared" si="251"/>
        <v>0</v>
      </c>
      <c r="EM200" s="42" t="str">
        <f t="shared" si="252"/>
        <v/>
      </c>
    </row>
    <row r="201" spans="21:143" x14ac:dyDescent="0.25">
      <c r="U201" s="6">
        <f t="shared" ref="U201:U264" si="280">U200+1</f>
        <v>195</v>
      </c>
      <c r="V201" s="9">
        <f t="shared" si="212"/>
        <v>500</v>
      </c>
      <c r="Y201" s="8">
        <f t="shared" si="267"/>
        <v>500</v>
      </c>
      <c r="Z201" s="30" t="str">
        <f t="shared" si="213"/>
        <v>NA</v>
      </c>
      <c r="AA201" s="28" t="str" cm="1">
        <f t="array" ref="AA201">IFERROR(_xlfn.XLOOKUP($B$4&amp;$B$11&amp;Z201,$A$69:$A$91&amp;$B$69:$B$91&amp;$C$69:$C$91,$D$69:$D$91),"")</f>
        <v/>
      </c>
      <c r="AB201" s="30" t="str">
        <f t="shared" si="274"/>
        <v/>
      </c>
      <c r="AC201" s="29" t="str">
        <f t="shared" si="214"/>
        <v/>
      </c>
      <c r="AD201" s="29">
        <f t="shared" si="215"/>
        <v>0</v>
      </c>
      <c r="AE201" s="30" t="str">
        <f t="shared" si="216"/>
        <v/>
      </c>
      <c r="AI201" s="6">
        <f t="shared" ref="AI201:AI264" si="281">AI200+1</f>
        <v>195</v>
      </c>
      <c r="AJ201" s="9">
        <f t="shared" si="217"/>
        <v>500</v>
      </c>
      <c r="AM201" s="8">
        <f t="shared" si="268"/>
        <v>500</v>
      </c>
      <c r="AN201" s="32" t="str">
        <f t="shared" si="218"/>
        <v>NA</v>
      </c>
      <c r="AO201" s="33" t="str" cm="1">
        <f t="array" ref="AO201">IFERROR(_xlfn.XLOOKUP($B$4&amp;$B$11&amp;AN201,$A$69:$A$91&amp;$B$69:$B$91&amp;$C$69:$C$91,$D$69:$D$91),"")</f>
        <v/>
      </c>
      <c r="AP201" s="32" t="str">
        <f t="shared" si="275"/>
        <v/>
      </c>
      <c r="AQ201" s="37" t="str">
        <f t="shared" si="219"/>
        <v/>
      </c>
      <c r="AR201" s="37">
        <f t="shared" si="220"/>
        <v>0</v>
      </c>
      <c r="AS201" s="32" t="str">
        <f t="shared" si="221"/>
        <v/>
      </c>
      <c r="AT201" s="32"/>
      <c r="AU201" s="8"/>
      <c r="AV201" s="8"/>
      <c r="AW201" s="20">
        <f t="shared" si="265"/>
        <v>195</v>
      </c>
      <c r="AX201" s="22">
        <f t="shared" si="261"/>
        <v>625</v>
      </c>
      <c r="AY201" s="8"/>
      <c r="AZ201" s="8"/>
      <c r="BA201" s="22">
        <f t="shared" si="266"/>
        <v>625</v>
      </c>
      <c r="BB201" s="32" t="str">
        <f t="shared" si="222"/>
        <v>NA</v>
      </c>
      <c r="BC201" s="33" t="str" cm="1">
        <f t="array" ref="BC201">IFERROR(_xlfn.XLOOKUP($B$4&amp;$B$11&amp;BB201,$A$69:$A$91&amp;$B$69:$B$91&amp;$C$69:$C$91,$D$69:$D$91),"")</f>
        <v/>
      </c>
      <c r="BD201" s="37" t="str">
        <f t="shared" si="253"/>
        <v/>
      </c>
      <c r="BE201" s="37">
        <f t="shared" si="223"/>
        <v>0</v>
      </c>
      <c r="BF201" s="37">
        <f t="shared" si="224"/>
        <v>0</v>
      </c>
      <c r="BG201" s="32" t="str">
        <f t="shared" si="225"/>
        <v/>
      </c>
      <c r="BK201" s="20">
        <f t="shared" si="276"/>
        <v>195</v>
      </c>
      <c r="BL201" s="22">
        <f t="shared" si="262"/>
        <v>625</v>
      </c>
      <c r="BO201" s="22">
        <f t="shared" si="269"/>
        <v>625</v>
      </c>
      <c r="BP201" s="32" t="str">
        <f t="shared" si="226"/>
        <v>NA</v>
      </c>
      <c r="BQ201" s="33" t="str" cm="1">
        <f t="array" ref="BQ201">IFERROR(_xlfn.XLOOKUP($B$4&amp;$B$11&amp;BP201,$A$69:$A$91&amp;$B$69:$B$91&amp;$C$69:$C$91,$D$69:$D$91),"")</f>
        <v/>
      </c>
      <c r="BR201" s="37" t="str">
        <f t="shared" si="254"/>
        <v/>
      </c>
      <c r="BS201" s="37">
        <f t="shared" si="227"/>
        <v>0</v>
      </c>
      <c r="BT201" s="37">
        <f t="shared" si="228"/>
        <v>0</v>
      </c>
      <c r="BU201" s="32" t="str">
        <f t="shared" si="229"/>
        <v/>
      </c>
      <c r="BV201" s="32"/>
      <c r="BY201" s="6">
        <f t="shared" ref="BY201:BY264" si="282">BY200+1</f>
        <v>195</v>
      </c>
      <c r="BZ201" s="9">
        <f t="shared" si="230"/>
        <v>500</v>
      </c>
      <c r="CA201" s="6">
        <f t="shared" si="231"/>
        <v>0</v>
      </c>
      <c r="CC201" s="8">
        <f t="shared" si="270"/>
        <v>500</v>
      </c>
      <c r="CD201" s="42" t="str">
        <f t="shared" si="232"/>
        <v>NA</v>
      </c>
      <c r="CE201" s="43" t="str" cm="1">
        <f t="array" ref="CE201">IFERROR(_xlfn.XLOOKUP($B$4&amp;$B$11&amp;CD201,$A$69:$A$91&amp;$B$69:$B$91&amp;$C$69:$C$91,$D$69:$D$91),"")</f>
        <v/>
      </c>
      <c r="CF201" s="42" t="str">
        <f t="shared" si="277"/>
        <v/>
      </c>
      <c r="CG201" s="44" t="str">
        <f t="shared" si="233"/>
        <v/>
      </c>
      <c r="CH201" s="44">
        <f t="shared" si="234"/>
        <v>0</v>
      </c>
      <c r="CI201" s="42" t="str">
        <f t="shared" si="235"/>
        <v/>
      </c>
      <c r="CJ201" s="42"/>
      <c r="CM201" s="6">
        <f t="shared" ref="CM201:CM264" si="283">CM200+1</f>
        <v>195</v>
      </c>
      <c r="CN201" s="9">
        <f t="shared" si="236"/>
        <v>500</v>
      </c>
      <c r="CQ201" s="8">
        <f t="shared" si="271"/>
        <v>500</v>
      </c>
      <c r="CR201" s="42" t="str">
        <f t="shared" si="237"/>
        <v>NA</v>
      </c>
      <c r="CS201" s="43" t="str" cm="1">
        <f t="array" ref="CS201">IFERROR(_xlfn.XLOOKUP($B$4&amp;$B$11&amp;CR201,$A$69:$A$91&amp;$B$69:$B$91&amp;$C$69:$C$91,$D$69:$D$91),"")</f>
        <v/>
      </c>
      <c r="CT201" s="42" t="str">
        <f t="shared" si="278"/>
        <v/>
      </c>
      <c r="CU201" s="44" t="str">
        <f t="shared" si="238"/>
        <v/>
      </c>
      <c r="CV201" s="44">
        <f t="shared" si="239"/>
        <v>0</v>
      </c>
      <c r="CW201" s="42" t="str">
        <f t="shared" si="240"/>
        <v/>
      </c>
      <c r="DA201" s="6">
        <f t="shared" ref="DA201:DA264" si="284">DA200+1</f>
        <v>195</v>
      </c>
      <c r="DB201" s="4">
        <f t="shared" si="263"/>
        <v>625</v>
      </c>
      <c r="DC201" s="6">
        <f t="shared" si="241"/>
        <v>0</v>
      </c>
      <c r="DE201" s="24">
        <f t="shared" si="272"/>
        <v>625</v>
      </c>
      <c r="DF201" s="42" t="str">
        <f t="shared" si="242"/>
        <v>NA</v>
      </c>
      <c r="DG201" s="43" t="str" cm="1">
        <f t="array" ref="DG201">IFERROR(_xlfn.XLOOKUP($B$4&amp;$B$11&amp;DF201,$A$69:$A$91&amp;$B$69:$B$91&amp;$C$69:$C$91,$D$69:$D$91),"")</f>
        <v/>
      </c>
      <c r="DH201" s="44" t="str">
        <f t="shared" si="255"/>
        <v/>
      </c>
      <c r="DI201" s="44">
        <f t="shared" si="243"/>
        <v>0</v>
      </c>
      <c r="DJ201" s="44">
        <f t="shared" si="244"/>
        <v>0</v>
      </c>
      <c r="DK201" s="42" t="str">
        <f t="shared" si="245"/>
        <v/>
      </c>
      <c r="DL201" s="42"/>
      <c r="DO201" s="6">
        <f t="shared" ref="DO201:DO264" si="285">DO200+1</f>
        <v>195</v>
      </c>
      <c r="DP201" s="3">
        <f t="shared" si="264"/>
        <v>625</v>
      </c>
      <c r="DS201" s="24">
        <f t="shared" si="279"/>
        <v>625</v>
      </c>
      <c r="DT201" s="42" t="str">
        <f t="shared" si="246"/>
        <v>NA</v>
      </c>
      <c r="DU201" s="43" t="str" cm="1">
        <f t="array" ref="DU201">IFERROR(_xlfn.XLOOKUP($B$4&amp;$B$11&amp;DT201,$A$69:$A$91&amp;$B$69:$B$91&amp;$C$69:$C$91,$D$69:$D$91),"")</f>
        <v/>
      </c>
      <c r="DV201" s="44" t="str">
        <f t="shared" si="256"/>
        <v/>
      </c>
      <c r="DW201" s="44">
        <f t="shared" si="247"/>
        <v>0</v>
      </c>
      <c r="DX201" s="44">
        <f t="shared" si="248"/>
        <v>0</v>
      </c>
      <c r="DY201" s="42" t="str">
        <f t="shared" si="249"/>
        <v/>
      </c>
      <c r="DZ201" s="42"/>
      <c r="EC201" s="6">
        <f t="shared" ref="EC201:EC264" si="286">EC200+1</f>
        <v>195</v>
      </c>
      <c r="ED201" s="47">
        <f t="shared" si="259"/>
        <v>531.91489361702122</v>
      </c>
      <c r="EE201" s="6">
        <f t="shared" si="258"/>
        <v>0</v>
      </c>
      <c r="EG201" s="8">
        <f t="shared" si="273"/>
        <v>531.91489361702122</v>
      </c>
      <c r="EH201" s="45" t="s">
        <v>62</v>
      </c>
      <c r="EI201" s="110">
        <f t="shared" si="260"/>
        <v>0</v>
      </c>
      <c r="EJ201" s="109">
        <f t="shared" si="257"/>
        <v>0</v>
      </c>
      <c r="EK201" s="109">
        <f t="shared" si="250"/>
        <v>0</v>
      </c>
      <c r="EL201" s="44">
        <f t="shared" si="251"/>
        <v>0</v>
      </c>
      <c r="EM201" s="42" t="str">
        <f t="shared" si="252"/>
        <v/>
      </c>
    </row>
    <row r="202" spans="21:143" x14ac:dyDescent="0.25">
      <c r="U202" s="6">
        <f t="shared" si="280"/>
        <v>196</v>
      </c>
      <c r="V202" s="9">
        <f t="shared" si="212"/>
        <v>500</v>
      </c>
      <c r="Y202" s="8">
        <f t="shared" si="267"/>
        <v>500</v>
      </c>
      <c r="Z202" s="30" t="str">
        <f t="shared" si="213"/>
        <v>NA</v>
      </c>
      <c r="AA202" s="28" t="str" cm="1">
        <f t="array" ref="AA202">IFERROR(_xlfn.XLOOKUP($B$4&amp;$B$11&amp;Z202,$A$69:$A$91&amp;$B$69:$B$91&amp;$C$69:$C$91,$D$69:$D$91),"")</f>
        <v/>
      </c>
      <c r="AB202" s="30" t="str">
        <f t="shared" si="274"/>
        <v/>
      </c>
      <c r="AC202" s="29" t="str">
        <f t="shared" si="214"/>
        <v/>
      </c>
      <c r="AD202" s="29">
        <f t="shared" si="215"/>
        <v>0</v>
      </c>
      <c r="AE202" s="30" t="str">
        <f t="shared" si="216"/>
        <v/>
      </c>
      <c r="AI202" s="6">
        <f t="shared" si="281"/>
        <v>196</v>
      </c>
      <c r="AJ202" s="9">
        <f t="shared" si="217"/>
        <v>500</v>
      </c>
      <c r="AM202" s="8">
        <f t="shared" si="268"/>
        <v>500</v>
      </c>
      <c r="AN202" s="32" t="str">
        <f t="shared" si="218"/>
        <v>NA</v>
      </c>
      <c r="AO202" s="33" t="str" cm="1">
        <f t="array" ref="AO202">IFERROR(_xlfn.XLOOKUP($B$4&amp;$B$11&amp;AN202,$A$69:$A$91&amp;$B$69:$B$91&amp;$C$69:$C$91,$D$69:$D$91),"")</f>
        <v/>
      </c>
      <c r="AP202" s="32" t="str">
        <f t="shared" si="275"/>
        <v/>
      </c>
      <c r="AQ202" s="37" t="str">
        <f t="shared" si="219"/>
        <v/>
      </c>
      <c r="AR202" s="37">
        <f t="shared" si="220"/>
        <v>0</v>
      </c>
      <c r="AS202" s="32" t="str">
        <f t="shared" si="221"/>
        <v/>
      </c>
      <c r="AT202" s="32"/>
      <c r="AU202" s="8"/>
      <c r="AV202" s="8"/>
      <c r="AW202" s="20">
        <f t="shared" si="265"/>
        <v>196</v>
      </c>
      <c r="AX202" s="22">
        <f t="shared" si="261"/>
        <v>625</v>
      </c>
      <c r="AY202" s="8"/>
      <c r="AZ202" s="8"/>
      <c r="BA202" s="22">
        <f t="shared" si="266"/>
        <v>625</v>
      </c>
      <c r="BB202" s="32" t="str">
        <f t="shared" si="222"/>
        <v>NA</v>
      </c>
      <c r="BC202" s="33" t="str" cm="1">
        <f t="array" ref="BC202">IFERROR(_xlfn.XLOOKUP($B$4&amp;$B$11&amp;BB202,$A$69:$A$91&amp;$B$69:$B$91&amp;$C$69:$C$91,$D$69:$D$91),"")</f>
        <v/>
      </c>
      <c r="BD202" s="37" t="str">
        <f t="shared" si="253"/>
        <v/>
      </c>
      <c r="BE202" s="37">
        <f t="shared" si="223"/>
        <v>0</v>
      </c>
      <c r="BF202" s="37">
        <f t="shared" si="224"/>
        <v>0</v>
      </c>
      <c r="BG202" s="32" t="str">
        <f t="shared" si="225"/>
        <v/>
      </c>
      <c r="BK202" s="20">
        <f t="shared" si="276"/>
        <v>196</v>
      </c>
      <c r="BL202" s="22">
        <f t="shared" si="262"/>
        <v>625</v>
      </c>
      <c r="BO202" s="22">
        <f t="shared" si="269"/>
        <v>625</v>
      </c>
      <c r="BP202" s="32" t="str">
        <f t="shared" si="226"/>
        <v>NA</v>
      </c>
      <c r="BQ202" s="33" t="str" cm="1">
        <f t="array" ref="BQ202">IFERROR(_xlfn.XLOOKUP($B$4&amp;$B$11&amp;BP202,$A$69:$A$91&amp;$B$69:$B$91&amp;$C$69:$C$91,$D$69:$D$91),"")</f>
        <v/>
      </c>
      <c r="BR202" s="37" t="str">
        <f t="shared" si="254"/>
        <v/>
      </c>
      <c r="BS202" s="37">
        <f t="shared" si="227"/>
        <v>0</v>
      </c>
      <c r="BT202" s="37">
        <f t="shared" si="228"/>
        <v>0</v>
      </c>
      <c r="BU202" s="32" t="str">
        <f t="shared" si="229"/>
        <v/>
      </c>
      <c r="BV202" s="32"/>
      <c r="BY202" s="6">
        <f t="shared" si="282"/>
        <v>196</v>
      </c>
      <c r="BZ202" s="9">
        <f t="shared" si="230"/>
        <v>500</v>
      </c>
      <c r="CA202" s="6">
        <f t="shared" si="231"/>
        <v>0</v>
      </c>
      <c r="CC202" s="8">
        <f t="shared" si="270"/>
        <v>500</v>
      </c>
      <c r="CD202" s="42" t="str">
        <f t="shared" si="232"/>
        <v>NA</v>
      </c>
      <c r="CE202" s="43" t="str" cm="1">
        <f t="array" ref="CE202">IFERROR(_xlfn.XLOOKUP($B$4&amp;$B$11&amp;CD202,$A$69:$A$91&amp;$B$69:$B$91&amp;$C$69:$C$91,$D$69:$D$91),"")</f>
        <v/>
      </c>
      <c r="CF202" s="42" t="str">
        <f t="shared" si="277"/>
        <v/>
      </c>
      <c r="CG202" s="44" t="str">
        <f t="shared" si="233"/>
        <v/>
      </c>
      <c r="CH202" s="44">
        <f t="shared" si="234"/>
        <v>0</v>
      </c>
      <c r="CI202" s="42" t="str">
        <f t="shared" si="235"/>
        <v/>
      </c>
      <c r="CJ202" s="42"/>
      <c r="CM202" s="6">
        <f t="shared" si="283"/>
        <v>196</v>
      </c>
      <c r="CN202" s="9">
        <f t="shared" si="236"/>
        <v>500</v>
      </c>
      <c r="CQ202" s="8">
        <f t="shared" si="271"/>
        <v>500</v>
      </c>
      <c r="CR202" s="42" t="str">
        <f t="shared" si="237"/>
        <v>NA</v>
      </c>
      <c r="CS202" s="43" t="str" cm="1">
        <f t="array" ref="CS202">IFERROR(_xlfn.XLOOKUP($B$4&amp;$B$11&amp;CR202,$A$69:$A$91&amp;$B$69:$B$91&amp;$C$69:$C$91,$D$69:$D$91),"")</f>
        <v/>
      </c>
      <c r="CT202" s="42" t="str">
        <f t="shared" si="278"/>
        <v/>
      </c>
      <c r="CU202" s="44" t="str">
        <f t="shared" si="238"/>
        <v/>
      </c>
      <c r="CV202" s="44">
        <f t="shared" si="239"/>
        <v>0</v>
      </c>
      <c r="CW202" s="42" t="str">
        <f t="shared" si="240"/>
        <v/>
      </c>
      <c r="DA202" s="6">
        <f t="shared" si="284"/>
        <v>196</v>
      </c>
      <c r="DB202" s="4">
        <f t="shared" si="263"/>
        <v>625</v>
      </c>
      <c r="DC202" s="6">
        <f t="shared" si="241"/>
        <v>0</v>
      </c>
      <c r="DE202" s="24">
        <f t="shared" si="272"/>
        <v>625</v>
      </c>
      <c r="DF202" s="42" t="str">
        <f t="shared" si="242"/>
        <v>NA</v>
      </c>
      <c r="DG202" s="43" t="str" cm="1">
        <f t="array" ref="DG202">IFERROR(_xlfn.XLOOKUP($B$4&amp;$B$11&amp;DF202,$A$69:$A$91&amp;$B$69:$B$91&amp;$C$69:$C$91,$D$69:$D$91),"")</f>
        <v/>
      </c>
      <c r="DH202" s="44" t="str">
        <f t="shared" si="255"/>
        <v/>
      </c>
      <c r="DI202" s="44">
        <f t="shared" si="243"/>
        <v>0</v>
      </c>
      <c r="DJ202" s="44">
        <f t="shared" si="244"/>
        <v>0</v>
      </c>
      <c r="DK202" s="42" t="str">
        <f t="shared" si="245"/>
        <v/>
      </c>
      <c r="DL202" s="42"/>
      <c r="DO202" s="6">
        <f t="shared" si="285"/>
        <v>196</v>
      </c>
      <c r="DP202" s="3">
        <f t="shared" si="264"/>
        <v>625</v>
      </c>
      <c r="DS202" s="24">
        <f t="shared" si="279"/>
        <v>625</v>
      </c>
      <c r="DT202" s="42" t="str">
        <f t="shared" si="246"/>
        <v>NA</v>
      </c>
      <c r="DU202" s="43" t="str" cm="1">
        <f t="array" ref="DU202">IFERROR(_xlfn.XLOOKUP($B$4&amp;$B$11&amp;DT202,$A$69:$A$91&amp;$B$69:$B$91&amp;$C$69:$C$91,$D$69:$D$91),"")</f>
        <v/>
      </c>
      <c r="DV202" s="44" t="str">
        <f t="shared" si="256"/>
        <v/>
      </c>
      <c r="DW202" s="44">
        <f t="shared" si="247"/>
        <v>0</v>
      </c>
      <c r="DX202" s="44">
        <f t="shared" si="248"/>
        <v>0</v>
      </c>
      <c r="DY202" s="42" t="str">
        <f t="shared" si="249"/>
        <v/>
      </c>
      <c r="DZ202" s="42"/>
      <c r="EC202" s="6">
        <f t="shared" si="286"/>
        <v>196</v>
      </c>
      <c r="ED202" s="47">
        <f t="shared" si="259"/>
        <v>531.91489361702122</v>
      </c>
      <c r="EE202" s="6">
        <f t="shared" si="258"/>
        <v>0</v>
      </c>
      <c r="EG202" s="8">
        <f t="shared" si="273"/>
        <v>531.91489361702122</v>
      </c>
      <c r="EH202" s="45" t="s">
        <v>62</v>
      </c>
      <c r="EI202" s="110">
        <f t="shared" si="260"/>
        <v>0</v>
      </c>
      <c r="EJ202" s="109">
        <f t="shared" si="257"/>
        <v>0</v>
      </c>
      <c r="EK202" s="109">
        <f t="shared" si="250"/>
        <v>0</v>
      </c>
      <c r="EL202" s="44">
        <f t="shared" si="251"/>
        <v>0</v>
      </c>
      <c r="EM202" s="42" t="str">
        <f t="shared" si="252"/>
        <v/>
      </c>
    </row>
    <row r="203" spans="21:143" x14ac:dyDescent="0.25">
      <c r="U203" s="6">
        <f t="shared" si="280"/>
        <v>197</v>
      </c>
      <c r="V203" s="9">
        <f t="shared" si="212"/>
        <v>500</v>
      </c>
      <c r="Y203" s="8">
        <f t="shared" si="267"/>
        <v>500</v>
      </c>
      <c r="Z203" s="30" t="str">
        <f t="shared" si="213"/>
        <v>NA</v>
      </c>
      <c r="AA203" s="28" t="str" cm="1">
        <f t="array" ref="AA203">IFERROR(_xlfn.XLOOKUP($B$4&amp;$B$11&amp;Z203,$A$69:$A$91&amp;$B$69:$B$91&amp;$C$69:$C$91,$D$69:$D$91),"")</f>
        <v/>
      </c>
      <c r="AB203" s="30" t="str">
        <f t="shared" si="274"/>
        <v/>
      </c>
      <c r="AC203" s="29" t="str">
        <f t="shared" si="214"/>
        <v/>
      </c>
      <c r="AD203" s="29">
        <f t="shared" si="215"/>
        <v>0</v>
      </c>
      <c r="AE203" s="30" t="str">
        <f t="shared" si="216"/>
        <v/>
      </c>
      <c r="AI203" s="6">
        <f t="shared" si="281"/>
        <v>197</v>
      </c>
      <c r="AJ203" s="9">
        <f t="shared" si="217"/>
        <v>500</v>
      </c>
      <c r="AM203" s="8">
        <f t="shared" si="268"/>
        <v>500</v>
      </c>
      <c r="AN203" s="32" t="str">
        <f t="shared" si="218"/>
        <v>NA</v>
      </c>
      <c r="AO203" s="33" t="str" cm="1">
        <f t="array" ref="AO203">IFERROR(_xlfn.XLOOKUP($B$4&amp;$B$11&amp;AN203,$A$69:$A$91&amp;$B$69:$B$91&amp;$C$69:$C$91,$D$69:$D$91),"")</f>
        <v/>
      </c>
      <c r="AP203" s="32" t="str">
        <f t="shared" si="275"/>
        <v/>
      </c>
      <c r="AQ203" s="37" t="str">
        <f t="shared" si="219"/>
        <v/>
      </c>
      <c r="AR203" s="37">
        <f t="shared" si="220"/>
        <v>0</v>
      </c>
      <c r="AS203" s="32" t="str">
        <f t="shared" si="221"/>
        <v/>
      </c>
      <c r="AT203" s="32"/>
      <c r="AU203" s="8"/>
      <c r="AV203" s="8"/>
      <c r="AW203" s="20">
        <f t="shared" si="265"/>
        <v>197</v>
      </c>
      <c r="AX203" s="22">
        <f t="shared" si="261"/>
        <v>625</v>
      </c>
      <c r="AY203" s="8"/>
      <c r="AZ203" s="8"/>
      <c r="BA203" s="22">
        <f t="shared" si="266"/>
        <v>625</v>
      </c>
      <c r="BB203" s="32" t="str">
        <f t="shared" si="222"/>
        <v>NA</v>
      </c>
      <c r="BC203" s="33" t="str" cm="1">
        <f t="array" ref="BC203">IFERROR(_xlfn.XLOOKUP($B$4&amp;$B$11&amp;BB203,$A$69:$A$91&amp;$B$69:$B$91&amp;$C$69:$C$91,$D$69:$D$91),"")</f>
        <v/>
      </c>
      <c r="BD203" s="37" t="str">
        <f t="shared" si="253"/>
        <v/>
      </c>
      <c r="BE203" s="37">
        <f t="shared" si="223"/>
        <v>0</v>
      </c>
      <c r="BF203" s="37">
        <f t="shared" si="224"/>
        <v>0</v>
      </c>
      <c r="BG203" s="32" t="str">
        <f t="shared" si="225"/>
        <v/>
      </c>
      <c r="BK203" s="20">
        <f t="shared" si="276"/>
        <v>197</v>
      </c>
      <c r="BL203" s="22">
        <f t="shared" si="262"/>
        <v>625</v>
      </c>
      <c r="BO203" s="22">
        <f t="shared" si="269"/>
        <v>625</v>
      </c>
      <c r="BP203" s="32" t="str">
        <f t="shared" si="226"/>
        <v>NA</v>
      </c>
      <c r="BQ203" s="33" t="str" cm="1">
        <f t="array" ref="BQ203">IFERROR(_xlfn.XLOOKUP($B$4&amp;$B$11&amp;BP203,$A$69:$A$91&amp;$B$69:$B$91&amp;$C$69:$C$91,$D$69:$D$91),"")</f>
        <v/>
      </c>
      <c r="BR203" s="37" t="str">
        <f t="shared" si="254"/>
        <v/>
      </c>
      <c r="BS203" s="37">
        <f t="shared" si="227"/>
        <v>0</v>
      </c>
      <c r="BT203" s="37">
        <f t="shared" si="228"/>
        <v>0</v>
      </c>
      <c r="BU203" s="32" t="str">
        <f t="shared" si="229"/>
        <v/>
      </c>
      <c r="BV203" s="32"/>
      <c r="BY203" s="6">
        <f t="shared" si="282"/>
        <v>197</v>
      </c>
      <c r="BZ203" s="9">
        <f t="shared" si="230"/>
        <v>500</v>
      </c>
      <c r="CA203" s="6">
        <f t="shared" si="231"/>
        <v>0</v>
      </c>
      <c r="CC203" s="8">
        <f t="shared" si="270"/>
        <v>500</v>
      </c>
      <c r="CD203" s="42" t="str">
        <f t="shared" si="232"/>
        <v>NA</v>
      </c>
      <c r="CE203" s="43" t="str" cm="1">
        <f t="array" ref="CE203">IFERROR(_xlfn.XLOOKUP($B$4&amp;$B$11&amp;CD203,$A$69:$A$91&amp;$B$69:$B$91&amp;$C$69:$C$91,$D$69:$D$91),"")</f>
        <v/>
      </c>
      <c r="CF203" s="42" t="str">
        <f t="shared" si="277"/>
        <v/>
      </c>
      <c r="CG203" s="44" t="str">
        <f t="shared" si="233"/>
        <v/>
      </c>
      <c r="CH203" s="44">
        <f t="shared" si="234"/>
        <v>0</v>
      </c>
      <c r="CI203" s="42" t="str">
        <f t="shared" si="235"/>
        <v/>
      </c>
      <c r="CJ203" s="42"/>
      <c r="CM203" s="6">
        <f t="shared" si="283"/>
        <v>197</v>
      </c>
      <c r="CN203" s="9">
        <f t="shared" si="236"/>
        <v>500</v>
      </c>
      <c r="CQ203" s="8">
        <f t="shared" si="271"/>
        <v>500</v>
      </c>
      <c r="CR203" s="42" t="str">
        <f t="shared" si="237"/>
        <v>NA</v>
      </c>
      <c r="CS203" s="43" t="str" cm="1">
        <f t="array" ref="CS203">IFERROR(_xlfn.XLOOKUP($B$4&amp;$B$11&amp;CR203,$A$69:$A$91&amp;$B$69:$B$91&amp;$C$69:$C$91,$D$69:$D$91),"")</f>
        <v/>
      </c>
      <c r="CT203" s="42" t="str">
        <f t="shared" si="278"/>
        <v/>
      </c>
      <c r="CU203" s="44" t="str">
        <f t="shared" si="238"/>
        <v/>
      </c>
      <c r="CV203" s="44">
        <f t="shared" si="239"/>
        <v>0</v>
      </c>
      <c r="CW203" s="42" t="str">
        <f t="shared" si="240"/>
        <v/>
      </c>
      <c r="DA203" s="6">
        <f t="shared" si="284"/>
        <v>197</v>
      </c>
      <c r="DB203" s="4">
        <f t="shared" si="263"/>
        <v>625</v>
      </c>
      <c r="DC203" s="6">
        <f t="shared" si="241"/>
        <v>0</v>
      </c>
      <c r="DE203" s="24">
        <f t="shared" si="272"/>
        <v>625</v>
      </c>
      <c r="DF203" s="42" t="str">
        <f t="shared" si="242"/>
        <v>NA</v>
      </c>
      <c r="DG203" s="43" t="str" cm="1">
        <f t="array" ref="DG203">IFERROR(_xlfn.XLOOKUP($B$4&amp;$B$11&amp;DF203,$A$69:$A$91&amp;$B$69:$B$91&amp;$C$69:$C$91,$D$69:$D$91),"")</f>
        <v/>
      </c>
      <c r="DH203" s="44" t="str">
        <f t="shared" si="255"/>
        <v/>
      </c>
      <c r="DI203" s="44">
        <f t="shared" si="243"/>
        <v>0</v>
      </c>
      <c r="DJ203" s="44">
        <f t="shared" si="244"/>
        <v>0</v>
      </c>
      <c r="DK203" s="42" t="str">
        <f t="shared" si="245"/>
        <v/>
      </c>
      <c r="DL203" s="42"/>
      <c r="DO203" s="6">
        <f t="shared" si="285"/>
        <v>197</v>
      </c>
      <c r="DP203" s="3">
        <f t="shared" si="264"/>
        <v>625</v>
      </c>
      <c r="DS203" s="24">
        <f t="shared" si="279"/>
        <v>625</v>
      </c>
      <c r="DT203" s="42" t="str">
        <f t="shared" si="246"/>
        <v>NA</v>
      </c>
      <c r="DU203" s="43" t="str" cm="1">
        <f t="array" ref="DU203">IFERROR(_xlfn.XLOOKUP($B$4&amp;$B$11&amp;DT203,$A$69:$A$91&amp;$B$69:$B$91&amp;$C$69:$C$91,$D$69:$D$91),"")</f>
        <v/>
      </c>
      <c r="DV203" s="44" t="str">
        <f t="shared" si="256"/>
        <v/>
      </c>
      <c r="DW203" s="44">
        <f t="shared" si="247"/>
        <v>0</v>
      </c>
      <c r="DX203" s="44">
        <f t="shared" si="248"/>
        <v>0</v>
      </c>
      <c r="DY203" s="42" t="str">
        <f t="shared" si="249"/>
        <v/>
      </c>
      <c r="DZ203" s="42"/>
      <c r="EC203" s="6">
        <f t="shared" si="286"/>
        <v>197</v>
      </c>
      <c r="ED203" s="47">
        <f t="shared" si="259"/>
        <v>531.91489361702122</v>
      </c>
      <c r="EE203" s="6">
        <f t="shared" si="258"/>
        <v>0</v>
      </c>
      <c r="EG203" s="8">
        <f t="shared" si="273"/>
        <v>531.91489361702122</v>
      </c>
      <c r="EH203" s="45" t="s">
        <v>62</v>
      </c>
      <c r="EI203" s="110">
        <f t="shared" si="260"/>
        <v>0</v>
      </c>
      <c r="EJ203" s="109">
        <f t="shared" si="257"/>
        <v>0</v>
      </c>
      <c r="EK203" s="109">
        <f t="shared" si="250"/>
        <v>0</v>
      </c>
      <c r="EL203" s="44">
        <f t="shared" si="251"/>
        <v>0</v>
      </c>
      <c r="EM203" s="42" t="str">
        <f t="shared" si="252"/>
        <v/>
      </c>
    </row>
    <row r="204" spans="21:143" x14ac:dyDescent="0.25">
      <c r="U204" s="6">
        <f t="shared" si="280"/>
        <v>198</v>
      </c>
      <c r="V204" s="9">
        <f t="shared" si="212"/>
        <v>500</v>
      </c>
      <c r="Y204" s="8">
        <f t="shared" si="267"/>
        <v>500</v>
      </c>
      <c r="Z204" s="30" t="str">
        <f t="shared" si="213"/>
        <v>NA</v>
      </c>
      <c r="AA204" s="28" t="str" cm="1">
        <f t="array" ref="AA204">IFERROR(_xlfn.XLOOKUP($B$4&amp;$B$11&amp;Z204,$A$69:$A$91&amp;$B$69:$B$91&amp;$C$69:$C$91,$D$69:$D$91),"")</f>
        <v/>
      </c>
      <c r="AB204" s="30" t="str">
        <f t="shared" si="274"/>
        <v/>
      </c>
      <c r="AC204" s="29" t="str">
        <f t="shared" si="214"/>
        <v/>
      </c>
      <c r="AD204" s="29">
        <f t="shared" si="215"/>
        <v>0</v>
      </c>
      <c r="AE204" s="30" t="str">
        <f t="shared" si="216"/>
        <v/>
      </c>
      <c r="AI204" s="6">
        <f t="shared" si="281"/>
        <v>198</v>
      </c>
      <c r="AJ204" s="9">
        <f t="shared" si="217"/>
        <v>500</v>
      </c>
      <c r="AM204" s="8">
        <f t="shared" si="268"/>
        <v>500</v>
      </c>
      <c r="AN204" s="32" t="str">
        <f t="shared" si="218"/>
        <v>NA</v>
      </c>
      <c r="AO204" s="33" t="str" cm="1">
        <f t="array" ref="AO204">IFERROR(_xlfn.XLOOKUP($B$4&amp;$B$11&amp;AN204,$A$69:$A$91&amp;$B$69:$B$91&amp;$C$69:$C$91,$D$69:$D$91),"")</f>
        <v/>
      </c>
      <c r="AP204" s="32" t="str">
        <f t="shared" si="275"/>
        <v/>
      </c>
      <c r="AQ204" s="37" t="str">
        <f t="shared" si="219"/>
        <v/>
      </c>
      <c r="AR204" s="37">
        <f t="shared" si="220"/>
        <v>0</v>
      </c>
      <c r="AS204" s="32" t="str">
        <f t="shared" si="221"/>
        <v/>
      </c>
      <c r="AT204" s="32"/>
      <c r="AU204" s="8"/>
      <c r="AV204" s="8"/>
      <c r="AW204" s="20">
        <f t="shared" si="265"/>
        <v>198</v>
      </c>
      <c r="AX204" s="22">
        <f t="shared" si="261"/>
        <v>625</v>
      </c>
      <c r="AY204" s="8"/>
      <c r="AZ204" s="8"/>
      <c r="BA204" s="22">
        <f t="shared" si="266"/>
        <v>625</v>
      </c>
      <c r="BB204" s="32" t="str">
        <f t="shared" si="222"/>
        <v>NA</v>
      </c>
      <c r="BC204" s="33" t="str" cm="1">
        <f t="array" ref="BC204">IFERROR(_xlfn.XLOOKUP($B$4&amp;$B$11&amp;BB204,$A$69:$A$91&amp;$B$69:$B$91&amp;$C$69:$C$91,$D$69:$D$91),"")</f>
        <v/>
      </c>
      <c r="BD204" s="37" t="str">
        <f t="shared" si="253"/>
        <v/>
      </c>
      <c r="BE204" s="37">
        <f t="shared" si="223"/>
        <v>0</v>
      </c>
      <c r="BF204" s="37">
        <f t="shared" si="224"/>
        <v>0</v>
      </c>
      <c r="BG204" s="32" t="str">
        <f t="shared" si="225"/>
        <v/>
      </c>
      <c r="BK204" s="20">
        <f t="shared" si="276"/>
        <v>198</v>
      </c>
      <c r="BL204" s="22">
        <f t="shared" si="262"/>
        <v>625</v>
      </c>
      <c r="BO204" s="22">
        <f t="shared" si="269"/>
        <v>625</v>
      </c>
      <c r="BP204" s="32" t="str">
        <f t="shared" si="226"/>
        <v>NA</v>
      </c>
      <c r="BQ204" s="33" t="str" cm="1">
        <f t="array" ref="BQ204">IFERROR(_xlfn.XLOOKUP($B$4&amp;$B$11&amp;BP204,$A$69:$A$91&amp;$B$69:$B$91&amp;$C$69:$C$91,$D$69:$D$91),"")</f>
        <v/>
      </c>
      <c r="BR204" s="37" t="str">
        <f t="shared" si="254"/>
        <v/>
      </c>
      <c r="BS204" s="37">
        <f t="shared" si="227"/>
        <v>0</v>
      </c>
      <c r="BT204" s="37">
        <f t="shared" si="228"/>
        <v>0</v>
      </c>
      <c r="BU204" s="32" t="str">
        <f t="shared" si="229"/>
        <v/>
      </c>
      <c r="BV204" s="32"/>
      <c r="BY204" s="6">
        <f t="shared" si="282"/>
        <v>198</v>
      </c>
      <c r="BZ204" s="9">
        <f t="shared" si="230"/>
        <v>500</v>
      </c>
      <c r="CA204" s="6">
        <f t="shared" si="231"/>
        <v>0</v>
      </c>
      <c r="CC204" s="8">
        <f t="shared" si="270"/>
        <v>500</v>
      </c>
      <c r="CD204" s="42" t="str">
        <f t="shared" si="232"/>
        <v>NA</v>
      </c>
      <c r="CE204" s="43" t="str" cm="1">
        <f t="array" ref="CE204">IFERROR(_xlfn.XLOOKUP($B$4&amp;$B$11&amp;CD204,$A$69:$A$91&amp;$B$69:$B$91&amp;$C$69:$C$91,$D$69:$D$91),"")</f>
        <v/>
      </c>
      <c r="CF204" s="42" t="str">
        <f t="shared" si="277"/>
        <v/>
      </c>
      <c r="CG204" s="44" t="str">
        <f t="shared" si="233"/>
        <v/>
      </c>
      <c r="CH204" s="44">
        <f t="shared" si="234"/>
        <v>0</v>
      </c>
      <c r="CI204" s="42" t="str">
        <f t="shared" si="235"/>
        <v/>
      </c>
      <c r="CJ204" s="42"/>
      <c r="CM204" s="6">
        <f t="shared" si="283"/>
        <v>198</v>
      </c>
      <c r="CN204" s="9">
        <f t="shared" si="236"/>
        <v>500</v>
      </c>
      <c r="CQ204" s="8">
        <f t="shared" si="271"/>
        <v>500</v>
      </c>
      <c r="CR204" s="42" t="str">
        <f t="shared" si="237"/>
        <v>NA</v>
      </c>
      <c r="CS204" s="43" t="str" cm="1">
        <f t="array" ref="CS204">IFERROR(_xlfn.XLOOKUP($B$4&amp;$B$11&amp;CR204,$A$69:$A$91&amp;$B$69:$B$91&amp;$C$69:$C$91,$D$69:$D$91),"")</f>
        <v/>
      </c>
      <c r="CT204" s="42" t="str">
        <f t="shared" si="278"/>
        <v/>
      </c>
      <c r="CU204" s="44" t="str">
        <f t="shared" si="238"/>
        <v/>
      </c>
      <c r="CV204" s="44">
        <f t="shared" si="239"/>
        <v>0</v>
      </c>
      <c r="CW204" s="42" t="str">
        <f t="shared" si="240"/>
        <v/>
      </c>
      <c r="DA204" s="6">
        <f t="shared" si="284"/>
        <v>198</v>
      </c>
      <c r="DB204" s="4">
        <f t="shared" si="263"/>
        <v>625</v>
      </c>
      <c r="DC204" s="6">
        <f t="shared" si="241"/>
        <v>0</v>
      </c>
      <c r="DE204" s="24">
        <f t="shared" si="272"/>
        <v>625</v>
      </c>
      <c r="DF204" s="42" t="str">
        <f t="shared" si="242"/>
        <v>NA</v>
      </c>
      <c r="DG204" s="43" t="str" cm="1">
        <f t="array" ref="DG204">IFERROR(_xlfn.XLOOKUP($B$4&amp;$B$11&amp;DF204,$A$69:$A$91&amp;$B$69:$B$91&amp;$C$69:$C$91,$D$69:$D$91),"")</f>
        <v/>
      </c>
      <c r="DH204" s="44" t="str">
        <f t="shared" si="255"/>
        <v/>
      </c>
      <c r="DI204" s="44">
        <f t="shared" si="243"/>
        <v>0</v>
      </c>
      <c r="DJ204" s="44">
        <f t="shared" si="244"/>
        <v>0</v>
      </c>
      <c r="DK204" s="42" t="str">
        <f t="shared" si="245"/>
        <v/>
      </c>
      <c r="DL204" s="42"/>
      <c r="DO204" s="6">
        <f t="shared" si="285"/>
        <v>198</v>
      </c>
      <c r="DP204" s="3">
        <f t="shared" si="264"/>
        <v>625</v>
      </c>
      <c r="DS204" s="24">
        <f t="shared" si="279"/>
        <v>625</v>
      </c>
      <c r="DT204" s="42" t="str">
        <f t="shared" si="246"/>
        <v>NA</v>
      </c>
      <c r="DU204" s="43" t="str" cm="1">
        <f t="array" ref="DU204">IFERROR(_xlfn.XLOOKUP($B$4&amp;$B$11&amp;DT204,$A$69:$A$91&amp;$B$69:$B$91&amp;$C$69:$C$91,$D$69:$D$91),"")</f>
        <v/>
      </c>
      <c r="DV204" s="44" t="str">
        <f t="shared" si="256"/>
        <v/>
      </c>
      <c r="DW204" s="44">
        <f t="shared" si="247"/>
        <v>0</v>
      </c>
      <c r="DX204" s="44">
        <f t="shared" si="248"/>
        <v>0</v>
      </c>
      <c r="DY204" s="42" t="str">
        <f t="shared" si="249"/>
        <v/>
      </c>
      <c r="DZ204" s="42"/>
      <c r="EC204" s="6">
        <f t="shared" si="286"/>
        <v>198</v>
      </c>
      <c r="ED204" s="47">
        <f t="shared" si="259"/>
        <v>531.91489361702122</v>
      </c>
      <c r="EE204" s="6">
        <f t="shared" si="258"/>
        <v>0</v>
      </c>
      <c r="EG204" s="8">
        <f t="shared" si="273"/>
        <v>531.91489361702122</v>
      </c>
      <c r="EH204" s="45" t="s">
        <v>62</v>
      </c>
      <c r="EI204" s="110">
        <f t="shared" si="260"/>
        <v>0</v>
      </c>
      <c r="EJ204" s="109">
        <f t="shared" si="257"/>
        <v>0</v>
      </c>
      <c r="EK204" s="109">
        <f t="shared" si="250"/>
        <v>0</v>
      </c>
      <c r="EL204" s="44">
        <f t="shared" si="251"/>
        <v>0</v>
      </c>
      <c r="EM204" s="42" t="str">
        <f t="shared" si="252"/>
        <v/>
      </c>
    </row>
    <row r="205" spans="21:143" x14ac:dyDescent="0.25">
      <c r="U205" s="6">
        <f t="shared" si="280"/>
        <v>199</v>
      </c>
      <c r="V205" s="9">
        <f t="shared" ref="V205:V268" si="287">PMT($B$6/12,300,150000,0)*-1</f>
        <v>500</v>
      </c>
      <c r="Y205" s="8">
        <f t="shared" si="267"/>
        <v>500</v>
      </c>
      <c r="Z205" s="30" t="str">
        <f t="shared" ref="Z205:Z268" si="288">IF(U205&lt;=$B$8*12,IF(AND($B$4="Fixed Rate",OR($B$11="Principal and Interest",$B$11="Interest Only"),U205&lt;=$B$7*12),"N",IF(AND($B$4="Fixed Rate",OR($B$11="Principal and Interest",$B$11="Interest Only"),U205&gt;$B$7*12),"Y",IF(AND($B$4="Variable Rate",$B$11="Principal and Interest"),"N",IF(AND($B$4="Variable Rate",$B$11="Interest Only",U205&lt;=$B$53),"N","Y")))),"NA")</f>
        <v>NA</v>
      </c>
      <c r="AA205" s="28" t="str" cm="1">
        <f t="array" ref="AA205">IFERROR(_xlfn.XLOOKUP($B$4&amp;$B$11&amp;Z205,$A$69:$A$91&amp;$B$69:$B$91&amp;$C$69:$C$91,$D$69:$D$91),"")</f>
        <v/>
      </c>
      <c r="AB205" s="30" t="str">
        <f t="shared" si="274"/>
        <v/>
      </c>
      <c r="AC205" s="29" t="str">
        <f t="shared" ref="AC205:AC268" si="289">IFERROR(IF(Z205="N",PMT(AA205/12,$B$8*12,-$B$5,0),PMT(AA205/12,COUNTIF(Z:Z,"Y"),-($B$5+CUMPRINC($B$6/12,$B$8*12,$B$5,1,COUNTIF(Z:Z,"N")-1,0)),0)),"")</f>
        <v/>
      </c>
      <c r="AD205" s="29">
        <f t="shared" ref="AD205:AD268" si="290">IF(U205=0,$B$30+$B$31+$B$32,IF(U205=$B$8*12,$B$33,0))</f>
        <v>0</v>
      </c>
      <c r="AE205" s="30" t="str">
        <f t="shared" ref="AE205:AE268" si="291">IF(U205=0,AC205+AD205-AB205,IF(U205&gt;$B$8*12,"",AC205+AD205))</f>
        <v/>
      </c>
      <c r="AI205" s="6">
        <f t="shared" si="281"/>
        <v>199</v>
      </c>
      <c r="AJ205" s="9">
        <f t="shared" ref="AJ205:AJ268" si="292">PMT($B$6/12,300,150000,0)*-1</f>
        <v>500</v>
      </c>
      <c r="AM205" s="8">
        <f t="shared" si="268"/>
        <v>500</v>
      </c>
      <c r="AN205" s="32" t="str">
        <f t="shared" ref="AN205:AN268" si="293">IF(AI205&lt;=$B$8*12,IF(AND($B$4="Fixed Rate",OR($B$11="Principal and Interest",$B$11="Interest Only"),AI205&lt;=$B$7*12),"N",IF(AND($B$4="Fixed Rate",OR($B$11="Principal and Interest",$B$11="Interest Only"),AI205&gt;$B$7*12),"Y",IF(AND($B$4="Variable Rate",$B$11="Principal and Interest"),"N",IF(AND($B$4="Variable Rate",$B$11="Interest Only",AI205&lt;=$B$53),"N","Y")))),"NA")</f>
        <v>NA</v>
      </c>
      <c r="AO205" s="33" t="str" cm="1">
        <f t="array" ref="AO205">IFERROR(_xlfn.XLOOKUP($B$4&amp;$B$11&amp;AN205,$A$69:$A$91&amp;$B$69:$B$91&amp;$C$69:$C$91,$D$69:$D$91),"")</f>
        <v/>
      </c>
      <c r="AP205" s="32" t="str">
        <f t="shared" si="275"/>
        <v/>
      </c>
      <c r="AQ205" s="37" t="str">
        <f t="shared" ref="AQ205:AQ268" si="294">IFERROR(IF(AN205="N",PMT(AO205/12,$B$8*12,-$B$5,0),PMT(AO205/12,COUNTIF(AN:AN,"Y"),-($B$5+CUMPRINC($B$6/12,$B$8*12,$B$5,1,COUNTIF(AN:AN,"N")-1,0)),0)),"")</f>
        <v/>
      </c>
      <c r="AR205" s="37">
        <f t="shared" ref="AR205:AR268" si="295">IF(AI205=0,$C$32+$C$30+$C$31,IF(AI205=$B$8*12,$C$33,0))</f>
        <v>0</v>
      </c>
      <c r="AS205" s="32" t="str">
        <f t="shared" ref="AS205:AS268" si="296">IF(AI205=0,AQ205+AR205-AP205,IF(AI205&gt;$B$8*12,"",AQ205+AR205))</f>
        <v/>
      </c>
      <c r="AT205" s="32"/>
      <c r="AU205" s="8"/>
      <c r="AV205" s="8"/>
      <c r="AW205" s="20">
        <f t="shared" si="265"/>
        <v>199</v>
      </c>
      <c r="AX205" s="22">
        <f t="shared" si="261"/>
        <v>625</v>
      </c>
      <c r="AY205" s="8"/>
      <c r="AZ205" s="8"/>
      <c r="BA205" s="22">
        <f t="shared" si="266"/>
        <v>625</v>
      </c>
      <c r="BB205" s="32" t="str">
        <f t="shared" ref="BB205:BB268" si="297">IF(AW205&lt;=$B$8*12,IF(AND($B$4="Fixed Rate",OR($B$11="Principal and Interest",$B$11="Interest Only"),AW205&lt;=$B$7*12),"N",IF(AND($B$4="Fixed Rate",OR($B$11="Principal and Interest",$B$11="Interest Only"),AW205&gt;$B$7*12),"Y",IF(AND($B$4="Variable Rate",$B$11="Principal and Interest"),"N",IF(AND($B$4="Variable Rate",$B$11="Interest Only",AW205&lt;=$B$53),"N","Y")))),"NA")</f>
        <v>NA</v>
      </c>
      <c r="BC205" s="33" t="str" cm="1">
        <f t="array" ref="BC205">IFERROR(_xlfn.XLOOKUP($B$4&amp;$B$11&amp;BB205,$A$69:$A$91&amp;$B$69:$B$91&amp;$C$69:$C$91,$D$69:$D$91),"")</f>
        <v/>
      </c>
      <c r="BD205" s="37" t="str">
        <f t="shared" si="253"/>
        <v/>
      </c>
      <c r="BE205" s="37">
        <f t="shared" ref="BE205:BE268" si="298">IFERROR(IF(BB205="N",BD205*BC205/12,PMT(BC205/12,COUNTIF(BB:BB,"Y"),-$B$5,0)),0)</f>
        <v>0</v>
      </c>
      <c r="BF205" s="37">
        <f t="shared" ref="BF205:BF268" si="299">IF(AW205=0,$B$30+$B$31+$B$32,IF(AW205=$B$8*12,$B$33,0))</f>
        <v>0</v>
      </c>
      <c r="BG205" s="32" t="str">
        <f t="shared" ref="BG205:BG268" si="300">IF(AW205=0,BE205+BF205-BD205,IF(AW205&gt;$B$8*12,"",BE205+BF205))</f>
        <v/>
      </c>
      <c r="BK205" s="20">
        <f t="shared" si="276"/>
        <v>199</v>
      </c>
      <c r="BL205" s="22">
        <f t="shared" si="262"/>
        <v>625</v>
      </c>
      <c r="BO205" s="22">
        <f t="shared" si="269"/>
        <v>625</v>
      </c>
      <c r="BP205" s="32" t="str">
        <f t="shared" ref="BP205:BP268" si="301">IF(BK205&lt;=$B$8*12,IF(AND($B$4="Fixed Rate",OR($B$11="Principal and Interest",$B$11="Interest Only"),BK205&lt;=$B$7*12),"N",IF(AND($B$4="Fixed Rate",OR($B$11="Principal and Interest",$B$11="Interest Only"),BK205&gt;$B$7*12),"Y",IF(AND($B$4="Variable Rate",$B$11="Principal and Interest"),"N",IF(AND($B$4="Variable Rate",$B$11="Interest Only",BK205&lt;=$B$53),"N","Y")))),"NA")</f>
        <v>NA</v>
      </c>
      <c r="BQ205" s="33" t="str" cm="1">
        <f t="array" ref="BQ205">IFERROR(_xlfn.XLOOKUP($B$4&amp;$B$11&amp;BP205,$A$69:$A$91&amp;$B$69:$B$91&amp;$C$69:$C$91,$D$69:$D$91),"")</f>
        <v/>
      </c>
      <c r="BR205" s="37" t="str">
        <f t="shared" si="254"/>
        <v/>
      </c>
      <c r="BS205" s="37">
        <f t="shared" ref="BS205:BS268" si="302">IFERROR(IF(BP205="N",BR205*BQ205/12,PMT(BQ205/12,COUNTIF(BP:BP,"Y"),-$B$5,0)),0)</f>
        <v>0</v>
      </c>
      <c r="BT205" s="37">
        <f t="shared" ref="BT205:BT268" si="303">IF(BK205=0,$C$32+$C$30+$C$31,IF(BK205=$B$8*12,$C$33,0))</f>
        <v>0</v>
      </c>
      <c r="BU205" s="32" t="str">
        <f t="shared" ref="BU205:BU268" si="304">IF(BK205=0,BS205+BT205-BR205,IF(BK205&gt;$B$8*12,"",BS205+BT205))</f>
        <v/>
      </c>
      <c r="BV205" s="32"/>
      <c r="BY205" s="6">
        <f t="shared" si="282"/>
        <v>199</v>
      </c>
      <c r="BZ205" s="9">
        <f t="shared" ref="BZ205:BZ268" si="305">PMT($B$6/12,300,150000,0)*-1</f>
        <v>500</v>
      </c>
      <c r="CA205" s="6">
        <f t="shared" ref="CA205:CA268" si="306">IF(MOD(BY205,12)=0,$B$41,0)</f>
        <v>0</v>
      </c>
      <c r="CC205" s="8">
        <f t="shared" si="270"/>
        <v>500</v>
      </c>
      <c r="CD205" s="42" t="str">
        <f t="shared" ref="CD205:CD268" si="307">IF(BY205&lt;=$B$8*12,IF(AND($B$4="Fixed Rate",OR($B$11="Principal and Interest",$B$11="Interest Only"),BY205&lt;=$B$7*12),"N",IF(AND($B$4="Fixed Rate",OR($B$11="Principal and Interest",$B$11="Interest Only"),BY205&gt;$B$7*12),"Y",IF(AND($B$4="Variable Rate",$B$11="Principal and Interest"),"N",IF(AND($B$4="Variable Rate",$B$11="Interest Only",BY205&lt;=$B$53),"N","Y")))),"NA")</f>
        <v>NA</v>
      </c>
      <c r="CE205" s="43" t="str" cm="1">
        <f t="array" ref="CE205">IFERROR(_xlfn.XLOOKUP($B$4&amp;$B$11&amp;CD205,$A$69:$A$91&amp;$B$69:$B$91&amp;$C$69:$C$91,$D$69:$D$91),"")</f>
        <v/>
      </c>
      <c r="CF205" s="42" t="str">
        <f t="shared" si="277"/>
        <v/>
      </c>
      <c r="CG205" s="44" t="str">
        <f t="shared" ref="CG205:CG268" si="308">IFERROR(IF(CD205="N",PMT(CE205/12,$B$8*12,-$B$5,0),PMT(CE205/12,COUNTIF(CD:CD,"Y"),-($B$5+CUMPRINC($B$6/12,$B$8*12,$B$5,1,COUNTIF(CD:CD,"N")-1,0)),0)),"")</f>
        <v/>
      </c>
      <c r="CH205" s="44">
        <f t="shared" ref="CH205:CH268" si="309">IF(BY205=0,$B$39+$B$41,IF(BY205=$B$8*12,$B$40,IF(MOD(BY205,12)=0,$B$41,0)))</f>
        <v>0</v>
      </c>
      <c r="CI205" s="42" t="str">
        <f t="shared" ref="CI205:CI268" si="310">IF(BY205=0,CG205+CH205-CF205,IF(BY205&gt;$B$8*12,"",CG205+CH205))</f>
        <v/>
      </c>
      <c r="CJ205" s="42"/>
      <c r="CM205" s="6">
        <f t="shared" si="283"/>
        <v>199</v>
      </c>
      <c r="CN205" s="9">
        <f t="shared" ref="CN205:CN268" si="311">PMT($B$6/12,300,150000,0)*-1</f>
        <v>500</v>
      </c>
      <c r="CQ205" s="8">
        <f t="shared" si="271"/>
        <v>500</v>
      </c>
      <c r="CR205" s="42" t="str">
        <f t="shared" ref="CR205:CR268" si="312">IF(CM205&lt;=$B$8*12,IF(AND($B$4="Fixed Rate",OR($B$11="Principal and Interest",$B$11="Interest Only"),CM205&lt;=$B$7*12),"N",IF(AND($B$4="Fixed Rate",OR($B$11="Principal and Interest",$B$11="Interest Only"),CM205&gt;$B$7*12),"Y",IF(AND($B$4="Variable Rate",$B$11="Principal and Interest"),"N",IF(AND($B$4="Variable Rate",$B$11="Interest Only",CM205&lt;=$B$53),"N","Y")))),"NA")</f>
        <v>NA</v>
      </c>
      <c r="CS205" s="43" t="str" cm="1">
        <f t="array" ref="CS205">IFERROR(_xlfn.XLOOKUP($B$4&amp;$B$11&amp;CR205,$A$69:$A$91&amp;$B$69:$B$91&amp;$C$69:$C$91,$D$69:$D$91),"")</f>
        <v/>
      </c>
      <c r="CT205" s="42" t="str">
        <f t="shared" si="278"/>
        <v/>
      </c>
      <c r="CU205" s="44" t="str">
        <f t="shared" ref="CU205:CU268" si="313">IFERROR(IF(CR205="N",PMT(CS205/12,$B$8*12,-$B$5,0),PMT(CS205/12,COUNTIF(CR:CR,"Y"),-($B$5+CUMPRINC($B$6/12,$B$8*12,$B$5,1,COUNTIF(CR:CR,"N")-1,0)),0)),"")</f>
        <v/>
      </c>
      <c r="CV205" s="44">
        <f t="shared" ref="CV205:CV268" si="314">IF(CM205=0,$C$39+$C$37+$C$38,IF(CM205=$B$8*12,$C$40,0))</f>
        <v>0</v>
      </c>
      <c r="CW205" s="42" t="str">
        <f t="shared" ref="CW205:CW268" si="315">IF(CM205=0,CU205+CV205-CT205,IF(CM205&gt;$B$8*12,"",CU205+CV205))</f>
        <v/>
      </c>
      <c r="DA205" s="6">
        <f t="shared" si="284"/>
        <v>199</v>
      </c>
      <c r="DB205" s="4">
        <f t="shared" si="263"/>
        <v>625</v>
      </c>
      <c r="DC205" s="6">
        <f t="shared" ref="DC205:DC268" si="316">IF(MOD(DA205,12)=0,$B$41,0)</f>
        <v>0</v>
      </c>
      <c r="DE205" s="24">
        <f t="shared" si="272"/>
        <v>625</v>
      </c>
      <c r="DF205" s="42" t="str">
        <f t="shared" ref="DF205:DF268" si="317">IF(DA205&lt;=$B$8*12,IF(AND($B$4="Fixed Rate",OR($B$11="Principal and Interest",$B$11="Interest Only"),DA205&lt;=$B$7*12),"N",IF(AND($B$4="Fixed Rate",OR($B$11="Principal and Interest",$B$11="Interest Only"),DA205&gt;$B$7*12),"Y",IF(AND($B$4="Variable Rate",$B$11="Principal and Interest"),"N",IF(AND($B$4="Variable Rate",$B$11="Interest Only",DA205&lt;=$B$53),"N","Y")))),"NA")</f>
        <v>NA</v>
      </c>
      <c r="DG205" s="43" t="str" cm="1">
        <f t="array" ref="DG205">IFERROR(_xlfn.XLOOKUP($B$4&amp;$B$11&amp;DF205,$A$69:$A$91&amp;$B$69:$B$91&amp;$C$69:$C$91,$D$69:$D$91),"")</f>
        <v/>
      </c>
      <c r="DH205" s="44" t="str">
        <f t="shared" si="255"/>
        <v/>
      </c>
      <c r="DI205" s="44">
        <f t="shared" ref="DI205:DI268" si="318">IFERROR(IF(DF205="N",DH205*DG205/12,PMT(DG205/12,COUNTIF(DF:DF,"Y"),-$B$5,0)),0)</f>
        <v>0</v>
      </c>
      <c r="DJ205" s="44">
        <f t="shared" ref="DJ205:DJ268" si="319">IF(DA205=0,$B$39+$B$41,IF(DA205=$B$8*12,$B$40,IF(MOD(DA205,12)=0,$B$41,0)))</f>
        <v>0</v>
      </c>
      <c r="DK205" s="42" t="str">
        <f t="shared" ref="DK205:DK268" si="320">IF(DA205=0,DI205+DJ205-DH205,IF(DA205&gt;$B$8*12,"",DI205+DJ205))</f>
        <v/>
      </c>
      <c r="DL205" s="42"/>
      <c r="DO205" s="6">
        <f t="shared" si="285"/>
        <v>199</v>
      </c>
      <c r="DP205" s="3">
        <f t="shared" si="264"/>
        <v>625</v>
      </c>
      <c r="DS205" s="24">
        <f t="shared" si="279"/>
        <v>625</v>
      </c>
      <c r="DT205" s="42" t="str">
        <f t="shared" ref="DT205:DT268" si="321">IF(DO205&lt;=$B$8*12,IF(AND($B$4="Fixed Rate",OR($B$11="Principal and Interest",$B$11="Interest Only"),DO205&lt;=$B$7*12),"N",IF(AND($B$4="Fixed Rate",OR($B$11="Principal and Interest",$B$11="Interest Only"),DO205&gt;$B$7*12),"Y",IF(AND($B$4="Variable Rate",$B$11="Principal and Interest"),"N",IF(AND($B$4="Variable Rate",$B$11="Interest Only",DO205&lt;=$B$53),"N","Y")))),"NA")</f>
        <v>NA</v>
      </c>
      <c r="DU205" s="43" t="str" cm="1">
        <f t="array" ref="DU205">IFERROR(_xlfn.XLOOKUP($B$4&amp;$B$11&amp;DT205,$A$69:$A$91&amp;$B$69:$B$91&amp;$C$69:$C$91,$D$69:$D$91),"")</f>
        <v/>
      </c>
      <c r="DV205" s="44" t="str">
        <f t="shared" si="256"/>
        <v/>
      </c>
      <c r="DW205" s="44">
        <f t="shared" ref="DW205:DW268" si="322">IFERROR(IF(DT205="N",DV205*DU205/12,PMT(DU205/12,COUNTIF(DT:DT,"Y"),-$B$5,0)),0)</f>
        <v>0</v>
      </c>
      <c r="DX205" s="44">
        <f t="shared" ref="DX205:DX268" si="323">IF(DO205=0,$C$39+$C$37+$C$38,IF(DO205=$B$8*12,$C$40,0))</f>
        <v>0</v>
      </c>
      <c r="DY205" s="42" t="str">
        <f t="shared" ref="DY205:DY268" si="324">IF(DO205=0,DW205+DX205-DV205,IF(DO205&gt;$B$8*12,"",DW205+DX205))</f>
        <v/>
      </c>
      <c r="DZ205" s="42"/>
      <c r="EC205" s="6">
        <f t="shared" si="286"/>
        <v>199</v>
      </c>
      <c r="ED205" s="47">
        <f t="shared" si="259"/>
        <v>531.91489361702122</v>
      </c>
      <c r="EE205" s="6">
        <f t="shared" si="258"/>
        <v>0</v>
      </c>
      <c r="EG205" s="8">
        <f t="shared" si="273"/>
        <v>531.91489361702122</v>
      </c>
      <c r="EH205" s="45" t="s">
        <v>62</v>
      </c>
      <c r="EI205" s="110">
        <f t="shared" si="260"/>
        <v>0</v>
      </c>
      <c r="EJ205" s="109">
        <f t="shared" si="257"/>
        <v>0</v>
      </c>
      <c r="EK205" s="109">
        <f t="shared" ref="EK205:EK268" si="325">IF(EC205&lt;=18,EJ205*EI205/12,PMT(EI205/12,$B$8*12-18,-$B$5))</f>
        <v>0</v>
      </c>
      <c r="EL205" s="44">
        <f t="shared" ref="EL205:EL268" si="326">IF(EC205=0,$D$37+$D$39,IF(EC205=$B$8*12,$D$40,IF(AND(MOD(EC205,12)=0,EC205&gt;18),$B$41,0)))</f>
        <v>0</v>
      </c>
      <c r="EM205" s="42" t="str">
        <f t="shared" ref="EM205:EM268" si="327">IF(EC205=0,EK205+EL205-EJ205,IF(EC205&gt;$B$8*12,"",EK205+EL205))</f>
        <v/>
      </c>
    </row>
    <row r="206" spans="21:143" x14ac:dyDescent="0.25">
      <c r="U206" s="6">
        <f t="shared" si="280"/>
        <v>200</v>
      </c>
      <c r="V206" s="9">
        <f t="shared" si="287"/>
        <v>500</v>
      </c>
      <c r="Y206" s="8">
        <f t="shared" si="267"/>
        <v>500</v>
      </c>
      <c r="Z206" s="30" t="str">
        <f t="shared" si="288"/>
        <v>NA</v>
      </c>
      <c r="AA206" s="28" t="str" cm="1">
        <f t="array" ref="AA206">IFERROR(_xlfn.XLOOKUP($B$4&amp;$B$11&amp;Z206,$A$69:$A$91&amp;$B$69:$B$91&amp;$C$69:$C$91,$D$69:$D$91),"")</f>
        <v/>
      </c>
      <c r="AB206" s="30" t="str">
        <f t="shared" si="274"/>
        <v/>
      </c>
      <c r="AC206" s="29" t="str">
        <f t="shared" si="289"/>
        <v/>
      </c>
      <c r="AD206" s="29">
        <f t="shared" si="290"/>
        <v>0</v>
      </c>
      <c r="AE206" s="30" t="str">
        <f t="shared" si="291"/>
        <v/>
      </c>
      <c r="AI206" s="6">
        <f t="shared" si="281"/>
        <v>200</v>
      </c>
      <c r="AJ206" s="9">
        <f t="shared" si="292"/>
        <v>500</v>
      </c>
      <c r="AM206" s="8">
        <f t="shared" si="268"/>
        <v>500</v>
      </c>
      <c r="AN206" s="32" t="str">
        <f t="shared" si="293"/>
        <v>NA</v>
      </c>
      <c r="AO206" s="33" t="str" cm="1">
        <f t="array" ref="AO206">IFERROR(_xlfn.XLOOKUP($B$4&amp;$B$11&amp;AN206,$A$69:$A$91&amp;$B$69:$B$91&amp;$C$69:$C$91,$D$69:$D$91),"")</f>
        <v/>
      </c>
      <c r="AP206" s="32" t="str">
        <f t="shared" si="275"/>
        <v/>
      </c>
      <c r="AQ206" s="37" t="str">
        <f t="shared" si="294"/>
        <v/>
      </c>
      <c r="AR206" s="37">
        <f t="shared" si="295"/>
        <v>0</v>
      </c>
      <c r="AS206" s="32" t="str">
        <f t="shared" si="296"/>
        <v/>
      </c>
      <c r="AT206" s="32"/>
      <c r="AU206" s="8"/>
      <c r="AV206" s="8"/>
      <c r="AW206" s="20">
        <f t="shared" si="265"/>
        <v>200</v>
      </c>
      <c r="AX206" s="22">
        <f t="shared" si="261"/>
        <v>625</v>
      </c>
      <c r="AY206" s="8"/>
      <c r="AZ206" s="8"/>
      <c r="BA206" s="22">
        <f t="shared" si="266"/>
        <v>625</v>
      </c>
      <c r="BB206" s="32" t="str">
        <f t="shared" si="297"/>
        <v>NA</v>
      </c>
      <c r="BC206" s="33" t="str" cm="1">
        <f t="array" ref="BC206">IFERROR(_xlfn.XLOOKUP($B$4&amp;$B$11&amp;BB206,$A$69:$A$91&amp;$B$69:$B$91&amp;$C$69:$C$91,$D$69:$D$91),"")</f>
        <v/>
      </c>
      <c r="BD206" s="37" t="str">
        <f t="shared" ref="BD206:BD269" si="328">IFERROR(IF(BB206="N",$B$5,BD205-(BE206-BC206*BD205/12)),"")</f>
        <v/>
      </c>
      <c r="BE206" s="37">
        <f t="shared" si="298"/>
        <v>0</v>
      </c>
      <c r="BF206" s="37">
        <f t="shared" si="299"/>
        <v>0</v>
      </c>
      <c r="BG206" s="32" t="str">
        <f t="shared" si="300"/>
        <v/>
      </c>
      <c r="BK206" s="20">
        <f t="shared" si="276"/>
        <v>200</v>
      </c>
      <c r="BL206" s="22">
        <f t="shared" si="262"/>
        <v>625</v>
      </c>
      <c r="BO206" s="22">
        <f t="shared" si="269"/>
        <v>625</v>
      </c>
      <c r="BP206" s="32" t="str">
        <f t="shared" si="301"/>
        <v>NA</v>
      </c>
      <c r="BQ206" s="33" t="str" cm="1">
        <f t="array" ref="BQ206">IFERROR(_xlfn.XLOOKUP($B$4&amp;$B$11&amp;BP206,$A$69:$A$91&amp;$B$69:$B$91&amp;$C$69:$C$91,$D$69:$D$91),"")</f>
        <v/>
      </c>
      <c r="BR206" s="37" t="str">
        <f t="shared" ref="BR206:BR269" si="329">IFERROR(IF(BP206="N",$B$5,BR205-(BS206-BQ206*BR205/12)),"")</f>
        <v/>
      </c>
      <c r="BS206" s="37">
        <f t="shared" si="302"/>
        <v>0</v>
      </c>
      <c r="BT206" s="37">
        <f t="shared" si="303"/>
        <v>0</v>
      </c>
      <c r="BU206" s="32" t="str">
        <f t="shared" si="304"/>
        <v/>
      </c>
      <c r="BV206" s="32"/>
      <c r="BY206" s="6">
        <f t="shared" si="282"/>
        <v>200</v>
      </c>
      <c r="BZ206" s="9">
        <f t="shared" si="305"/>
        <v>500</v>
      </c>
      <c r="CA206" s="6">
        <f t="shared" si="306"/>
        <v>0</v>
      </c>
      <c r="CC206" s="8">
        <f t="shared" si="270"/>
        <v>500</v>
      </c>
      <c r="CD206" s="42" t="str">
        <f t="shared" si="307"/>
        <v>NA</v>
      </c>
      <c r="CE206" s="43" t="str" cm="1">
        <f t="array" ref="CE206">IFERROR(_xlfn.XLOOKUP($B$4&amp;$B$11&amp;CD206,$A$69:$A$91&amp;$B$69:$B$91&amp;$C$69:$C$91,$D$69:$D$91),"")</f>
        <v/>
      </c>
      <c r="CF206" s="42" t="str">
        <f t="shared" si="277"/>
        <v/>
      </c>
      <c r="CG206" s="44" t="str">
        <f t="shared" si="308"/>
        <v/>
      </c>
      <c r="CH206" s="44">
        <f t="shared" si="309"/>
        <v>0</v>
      </c>
      <c r="CI206" s="42" t="str">
        <f t="shared" si="310"/>
        <v/>
      </c>
      <c r="CJ206" s="42"/>
      <c r="CM206" s="6">
        <f t="shared" si="283"/>
        <v>200</v>
      </c>
      <c r="CN206" s="9">
        <f t="shared" si="311"/>
        <v>500</v>
      </c>
      <c r="CQ206" s="8">
        <f t="shared" si="271"/>
        <v>500</v>
      </c>
      <c r="CR206" s="42" t="str">
        <f t="shared" si="312"/>
        <v>NA</v>
      </c>
      <c r="CS206" s="43" t="str" cm="1">
        <f t="array" ref="CS206">IFERROR(_xlfn.XLOOKUP($B$4&amp;$B$11&amp;CR206,$A$69:$A$91&amp;$B$69:$B$91&amp;$C$69:$C$91,$D$69:$D$91),"")</f>
        <v/>
      </c>
      <c r="CT206" s="42" t="str">
        <f t="shared" si="278"/>
        <v/>
      </c>
      <c r="CU206" s="44" t="str">
        <f t="shared" si="313"/>
        <v/>
      </c>
      <c r="CV206" s="44">
        <f t="shared" si="314"/>
        <v>0</v>
      </c>
      <c r="CW206" s="42" t="str">
        <f t="shared" si="315"/>
        <v/>
      </c>
      <c r="DA206" s="6">
        <f t="shared" si="284"/>
        <v>200</v>
      </c>
      <c r="DB206" s="4">
        <f t="shared" si="263"/>
        <v>625</v>
      </c>
      <c r="DC206" s="6">
        <f t="shared" si="316"/>
        <v>0</v>
      </c>
      <c r="DE206" s="24">
        <f t="shared" si="272"/>
        <v>625</v>
      </c>
      <c r="DF206" s="42" t="str">
        <f t="shared" si="317"/>
        <v>NA</v>
      </c>
      <c r="DG206" s="43" t="str" cm="1">
        <f t="array" ref="DG206">IFERROR(_xlfn.XLOOKUP($B$4&amp;$B$11&amp;DF206,$A$69:$A$91&amp;$B$69:$B$91&amp;$C$69:$C$91,$D$69:$D$91),"")</f>
        <v/>
      </c>
      <c r="DH206" s="44" t="str">
        <f t="shared" ref="DH206:DH269" si="330">IFERROR(IF(DF206="N",$B$5,DH205-(DI206-DG206*DH205/12)),"")</f>
        <v/>
      </c>
      <c r="DI206" s="44">
        <f t="shared" si="318"/>
        <v>0</v>
      </c>
      <c r="DJ206" s="44">
        <f t="shared" si="319"/>
        <v>0</v>
      </c>
      <c r="DK206" s="42" t="str">
        <f t="shared" si="320"/>
        <v/>
      </c>
      <c r="DL206" s="42"/>
      <c r="DO206" s="6">
        <f t="shared" si="285"/>
        <v>200</v>
      </c>
      <c r="DP206" s="3">
        <f t="shared" si="264"/>
        <v>625</v>
      </c>
      <c r="DS206" s="24">
        <f t="shared" si="279"/>
        <v>625</v>
      </c>
      <c r="DT206" s="42" t="str">
        <f t="shared" si="321"/>
        <v>NA</v>
      </c>
      <c r="DU206" s="43" t="str" cm="1">
        <f t="array" ref="DU206">IFERROR(_xlfn.XLOOKUP($B$4&amp;$B$11&amp;DT206,$A$69:$A$91&amp;$B$69:$B$91&amp;$C$69:$C$91,$D$69:$D$91),"")</f>
        <v/>
      </c>
      <c r="DV206" s="44" t="str">
        <f t="shared" ref="DV206:DV269" si="331">IFERROR(IF(DT206="N",$B$5,DV205-(DW206-DU206*DV205/12)),"")</f>
        <v/>
      </c>
      <c r="DW206" s="44">
        <f t="shared" si="322"/>
        <v>0</v>
      </c>
      <c r="DX206" s="44">
        <f t="shared" si="323"/>
        <v>0</v>
      </c>
      <c r="DY206" s="42" t="str">
        <f t="shared" si="324"/>
        <v/>
      </c>
      <c r="DZ206" s="42"/>
      <c r="EC206" s="6">
        <f t="shared" si="286"/>
        <v>200</v>
      </c>
      <c r="ED206" s="47">
        <f t="shared" si="259"/>
        <v>531.91489361702122</v>
      </c>
      <c r="EE206" s="6">
        <f t="shared" si="258"/>
        <v>0</v>
      </c>
      <c r="EG206" s="8">
        <f t="shared" si="273"/>
        <v>531.91489361702122</v>
      </c>
      <c r="EH206" s="45" t="s">
        <v>62</v>
      </c>
      <c r="EI206" s="110">
        <f t="shared" si="260"/>
        <v>0</v>
      </c>
      <c r="EJ206" s="109">
        <f t="shared" ref="EJ206:EJ269" si="332">IF(EC206&lt;=18,$B$5,(EJ205-(EK206-EI206*EJ205/12)))</f>
        <v>0</v>
      </c>
      <c r="EK206" s="109">
        <f t="shared" si="325"/>
        <v>0</v>
      </c>
      <c r="EL206" s="44">
        <f t="shared" si="326"/>
        <v>0</v>
      </c>
      <c r="EM206" s="42" t="str">
        <f t="shared" si="327"/>
        <v/>
      </c>
    </row>
    <row r="207" spans="21:143" x14ac:dyDescent="0.25">
      <c r="U207" s="6">
        <f t="shared" si="280"/>
        <v>201</v>
      </c>
      <c r="V207" s="9">
        <f t="shared" si="287"/>
        <v>500</v>
      </c>
      <c r="Y207" s="8">
        <f t="shared" si="267"/>
        <v>500</v>
      </c>
      <c r="Z207" s="30" t="str">
        <f t="shared" si="288"/>
        <v>NA</v>
      </c>
      <c r="AA207" s="28" t="str" cm="1">
        <f t="array" ref="AA207">IFERROR(_xlfn.XLOOKUP($B$4&amp;$B$11&amp;Z207,$A$69:$A$91&amp;$B$69:$B$91&amp;$C$69:$C$91,$D$69:$D$91),"")</f>
        <v/>
      </c>
      <c r="AB207" s="30" t="str">
        <f t="shared" si="274"/>
        <v/>
      </c>
      <c r="AC207" s="29" t="str">
        <f t="shared" si="289"/>
        <v/>
      </c>
      <c r="AD207" s="29">
        <f t="shared" si="290"/>
        <v>0</v>
      </c>
      <c r="AE207" s="30" t="str">
        <f t="shared" si="291"/>
        <v/>
      </c>
      <c r="AI207" s="6">
        <f t="shared" si="281"/>
        <v>201</v>
      </c>
      <c r="AJ207" s="9">
        <f t="shared" si="292"/>
        <v>500</v>
      </c>
      <c r="AM207" s="8">
        <f t="shared" si="268"/>
        <v>500</v>
      </c>
      <c r="AN207" s="32" t="str">
        <f t="shared" si="293"/>
        <v>NA</v>
      </c>
      <c r="AO207" s="33" t="str" cm="1">
        <f t="array" ref="AO207">IFERROR(_xlfn.XLOOKUP($B$4&amp;$B$11&amp;AN207,$A$69:$A$91&amp;$B$69:$B$91&amp;$C$69:$C$91,$D$69:$D$91),"")</f>
        <v/>
      </c>
      <c r="AP207" s="32" t="str">
        <f t="shared" si="275"/>
        <v/>
      </c>
      <c r="AQ207" s="37" t="str">
        <f t="shared" si="294"/>
        <v/>
      </c>
      <c r="AR207" s="37">
        <f t="shared" si="295"/>
        <v>0</v>
      </c>
      <c r="AS207" s="32" t="str">
        <f t="shared" si="296"/>
        <v/>
      </c>
      <c r="AT207" s="32"/>
      <c r="AU207" s="8"/>
      <c r="AV207" s="8"/>
      <c r="AW207" s="20">
        <f t="shared" si="265"/>
        <v>201</v>
      </c>
      <c r="AX207" s="22">
        <f t="shared" si="261"/>
        <v>625</v>
      </c>
      <c r="AY207" s="8"/>
      <c r="AZ207" s="8"/>
      <c r="BA207" s="22">
        <f t="shared" si="266"/>
        <v>625</v>
      </c>
      <c r="BB207" s="32" t="str">
        <f t="shared" si="297"/>
        <v>NA</v>
      </c>
      <c r="BC207" s="33" t="str" cm="1">
        <f t="array" ref="BC207">IFERROR(_xlfn.XLOOKUP($B$4&amp;$B$11&amp;BB207,$A$69:$A$91&amp;$B$69:$B$91&amp;$C$69:$C$91,$D$69:$D$91),"")</f>
        <v/>
      </c>
      <c r="BD207" s="37" t="str">
        <f t="shared" si="328"/>
        <v/>
      </c>
      <c r="BE207" s="37">
        <f t="shared" si="298"/>
        <v>0</v>
      </c>
      <c r="BF207" s="37">
        <f t="shared" si="299"/>
        <v>0</v>
      </c>
      <c r="BG207" s="32" t="str">
        <f t="shared" si="300"/>
        <v/>
      </c>
      <c r="BK207" s="20">
        <f t="shared" si="276"/>
        <v>201</v>
      </c>
      <c r="BL207" s="22">
        <f t="shared" si="262"/>
        <v>625</v>
      </c>
      <c r="BO207" s="22">
        <f t="shared" si="269"/>
        <v>625</v>
      </c>
      <c r="BP207" s="32" t="str">
        <f t="shared" si="301"/>
        <v>NA</v>
      </c>
      <c r="BQ207" s="33" t="str" cm="1">
        <f t="array" ref="BQ207">IFERROR(_xlfn.XLOOKUP($B$4&amp;$B$11&amp;BP207,$A$69:$A$91&amp;$B$69:$B$91&amp;$C$69:$C$91,$D$69:$D$91),"")</f>
        <v/>
      </c>
      <c r="BR207" s="37" t="str">
        <f t="shared" si="329"/>
        <v/>
      </c>
      <c r="BS207" s="37">
        <f t="shared" si="302"/>
        <v>0</v>
      </c>
      <c r="BT207" s="37">
        <f t="shared" si="303"/>
        <v>0</v>
      </c>
      <c r="BU207" s="32" t="str">
        <f t="shared" si="304"/>
        <v/>
      </c>
      <c r="BV207" s="32"/>
      <c r="BY207" s="6">
        <f t="shared" si="282"/>
        <v>201</v>
      </c>
      <c r="BZ207" s="9">
        <f t="shared" si="305"/>
        <v>500</v>
      </c>
      <c r="CA207" s="6">
        <f t="shared" si="306"/>
        <v>0</v>
      </c>
      <c r="CC207" s="8">
        <f t="shared" si="270"/>
        <v>500</v>
      </c>
      <c r="CD207" s="42" t="str">
        <f t="shared" si="307"/>
        <v>NA</v>
      </c>
      <c r="CE207" s="43" t="str" cm="1">
        <f t="array" ref="CE207">IFERROR(_xlfn.XLOOKUP($B$4&amp;$B$11&amp;CD207,$A$69:$A$91&amp;$B$69:$B$91&amp;$C$69:$C$91,$D$69:$D$91),"")</f>
        <v/>
      </c>
      <c r="CF207" s="42" t="str">
        <f t="shared" si="277"/>
        <v/>
      </c>
      <c r="CG207" s="44" t="str">
        <f t="shared" si="308"/>
        <v/>
      </c>
      <c r="CH207" s="44">
        <f t="shared" si="309"/>
        <v>0</v>
      </c>
      <c r="CI207" s="42" t="str">
        <f t="shared" si="310"/>
        <v/>
      </c>
      <c r="CJ207" s="42"/>
      <c r="CM207" s="6">
        <f t="shared" si="283"/>
        <v>201</v>
      </c>
      <c r="CN207" s="9">
        <f t="shared" si="311"/>
        <v>500</v>
      </c>
      <c r="CQ207" s="8">
        <f t="shared" si="271"/>
        <v>500</v>
      </c>
      <c r="CR207" s="42" t="str">
        <f t="shared" si="312"/>
        <v>NA</v>
      </c>
      <c r="CS207" s="43" t="str" cm="1">
        <f t="array" ref="CS207">IFERROR(_xlfn.XLOOKUP($B$4&amp;$B$11&amp;CR207,$A$69:$A$91&amp;$B$69:$B$91&amp;$C$69:$C$91,$D$69:$D$91),"")</f>
        <v/>
      </c>
      <c r="CT207" s="42" t="str">
        <f t="shared" si="278"/>
        <v/>
      </c>
      <c r="CU207" s="44" t="str">
        <f t="shared" si="313"/>
        <v/>
      </c>
      <c r="CV207" s="44">
        <f t="shared" si="314"/>
        <v>0</v>
      </c>
      <c r="CW207" s="42" t="str">
        <f t="shared" si="315"/>
        <v/>
      </c>
      <c r="DA207" s="6">
        <f t="shared" si="284"/>
        <v>201</v>
      </c>
      <c r="DB207" s="4">
        <f t="shared" si="263"/>
        <v>625</v>
      </c>
      <c r="DC207" s="6">
        <f t="shared" si="316"/>
        <v>0</v>
      </c>
      <c r="DE207" s="24">
        <f t="shared" si="272"/>
        <v>625</v>
      </c>
      <c r="DF207" s="42" t="str">
        <f t="shared" si="317"/>
        <v>NA</v>
      </c>
      <c r="DG207" s="43" t="str" cm="1">
        <f t="array" ref="DG207">IFERROR(_xlfn.XLOOKUP($B$4&amp;$B$11&amp;DF207,$A$69:$A$91&amp;$B$69:$B$91&amp;$C$69:$C$91,$D$69:$D$91),"")</f>
        <v/>
      </c>
      <c r="DH207" s="44" t="str">
        <f t="shared" si="330"/>
        <v/>
      </c>
      <c r="DI207" s="44">
        <f t="shared" si="318"/>
        <v>0</v>
      </c>
      <c r="DJ207" s="44">
        <f t="shared" si="319"/>
        <v>0</v>
      </c>
      <c r="DK207" s="42" t="str">
        <f t="shared" si="320"/>
        <v/>
      </c>
      <c r="DL207" s="42"/>
      <c r="DO207" s="6">
        <f t="shared" si="285"/>
        <v>201</v>
      </c>
      <c r="DP207" s="3">
        <f t="shared" si="264"/>
        <v>625</v>
      </c>
      <c r="DS207" s="24">
        <f t="shared" si="279"/>
        <v>625</v>
      </c>
      <c r="DT207" s="42" t="str">
        <f t="shared" si="321"/>
        <v>NA</v>
      </c>
      <c r="DU207" s="43" t="str" cm="1">
        <f t="array" ref="DU207">IFERROR(_xlfn.XLOOKUP($B$4&amp;$B$11&amp;DT207,$A$69:$A$91&amp;$B$69:$B$91&amp;$C$69:$C$91,$D$69:$D$91),"")</f>
        <v/>
      </c>
      <c r="DV207" s="44" t="str">
        <f t="shared" si="331"/>
        <v/>
      </c>
      <c r="DW207" s="44">
        <f t="shared" si="322"/>
        <v>0</v>
      </c>
      <c r="DX207" s="44">
        <f t="shared" si="323"/>
        <v>0</v>
      </c>
      <c r="DY207" s="42" t="str">
        <f t="shared" si="324"/>
        <v/>
      </c>
      <c r="DZ207" s="42"/>
      <c r="EC207" s="6">
        <f t="shared" si="286"/>
        <v>201</v>
      </c>
      <c r="ED207" s="47">
        <f t="shared" si="259"/>
        <v>531.91489361702122</v>
      </c>
      <c r="EE207" s="6">
        <f t="shared" si="258"/>
        <v>0</v>
      </c>
      <c r="EG207" s="8">
        <f t="shared" si="273"/>
        <v>531.91489361702122</v>
      </c>
      <c r="EH207" s="45" t="s">
        <v>62</v>
      </c>
      <c r="EI207" s="110">
        <f t="shared" si="260"/>
        <v>0</v>
      </c>
      <c r="EJ207" s="109">
        <f t="shared" si="332"/>
        <v>0</v>
      </c>
      <c r="EK207" s="109">
        <f t="shared" si="325"/>
        <v>0</v>
      </c>
      <c r="EL207" s="44">
        <f t="shared" si="326"/>
        <v>0</v>
      </c>
      <c r="EM207" s="42" t="str">
        <f t="shared" si="327"/>
        <v/>
      </c>
    </row>
    <row r="208" spans="21:143" x14ac:dyDescent="0.25">
      <c r="U208" s="6">
        <f t="shared" si="280"/>
        <v>202</v>
      </c>
      <c r="V208" s="9">
        <f t="shared" si="287"/>
        <v>500</v>
      </c>
      <c r="Y208" s="8">
        <f t="shared" si="267"/>
        <v>500</v>
      </c>
      <c r="Z208" s="30" t="str">
        <f t="shared" si="288"/>
        <v>NA</v>
      </c>
      <c r="AA208" s="28" t="str" cm="1">
        <f t="array" ref="AA208">IFERROR(_xlfn.XLOOKUP($B$4&amp;$B$11&amp;Z208,$A$69:$A$91&amp;$B$69:$B$91&amp;$C$69:$C$91,$D$69:$D$91),"")</f>
        <v/>
      </c>
      <c r="AB208" s="30" t="str">
        <f t="shared" si="274"/>
        <v/>
      </c>
      <c r="AC208" s="29" t="str">
        <f t="shared" si="289"/>
        <v/>
      </c>
      <c r="AD208" s="29">
        <f t="shared" si="290"/>
        <v>0</v>
      </c>
      <c r="AE208" s="30" t="str">
        <f t="shared" si="291"/>
        <v/>
      </c>
      <c r="AI208" s="6">
        <f t="shared" si="281"/>
        <v>202</v>
      </c>
      <c r="AJ208" s="9">
        <f t="shared" si="292"/>
        <v>500</v>
      </c>
      <c r="AM208" s="8">
        <f t="shared" si="268"/>
        <v>500</v>
      </c>
      <c r="AN208" s="32" t="str">
        <f t="shared" si="293"/>
        <v>NA</v>
      </c>
      <c r="AO208" s="33" t="str" cm="1">
        <f t="array" ref="AO208">IFERROR(_xlfn.XLOOKUP($B$4&amp;$B$11&amp;AN208,$A$69:$A$91&amp;$B$69:$B$91&amp;$C$69:$C$91,$D$69:$D$91),"")</f>
        <v/>
      </c>
      <c r="AP208" s="32" t="str">
        <f t="shared" si="275"/>
        <v/>
      </c>
      <c r="AQ208" s="37" t="str">
        <f t="shared" si="294"/>
        <v/>
      </c>
      <c r="AR208" s="37">
        <f t="shared" si="295"/>
        <v>0</v>
      </c>
      <c r="AS208" s="32" t="str">
        <f t="shared" si="296"/>
        <v/>
      </c>
      <c r="AT208" s="32"/>
      <c r="AU208" s="8"/>
      <c r="AV208" s="8"/>
      <c r="AW208" s="20">
        <f t="shared" si="265"/>
        <v>202</v>
      </c>
      <c r="AX208" s="22">
        <f t="shared" si="261"/>
        <v>625</v>
      </c>
      <c r="AY208" s="8"/>
      <c r="AZ208" s="8"/>
      <c r="BA208" s="22">
        <f t="shared" si="266"/>
        <v>625</v>
      </c>
      <c r="BB208" s="32" t="str">
        <f t="shared" si="297"/>
        <v>NA</v>
      </c>
      <c r="BC208" s="33" t="str" cm="1">
        <f t="array" ref="BC208">IFERROR(_xlfn.XLOOKUP($B$4&amp;$B$11&amp;BB208,$A$69:$A$91&amp;$B$69:$B$91&amp;$C$69:$C$91,$D$69:$D$91),"")</f>
        <v/>
      </c>
      <c r="BD208" s="37" t="str">
        <f t="shared" si="328"/>
        <v/>
      </c>
      <c r="BE208" s="37">
        <f t="shared" si="298"/>
        <v>0</v>
      </c>
      <c r="BF208" s="37">
        <f t="shared" si="299"/>
        <v>0</v>
      </c>
      <c r="BG208" s="32" t="str">
        <f t="shared" si="300"/>
        <v/>
      </c>
      <c r="BK208" s="20">
        <f t="shared" si="276"/>
        <v>202</v>
      </c>
      <c r="BL208" s="22">
        <f t="shared" si="262"/>
        <v>625</v>
      </c>
      <c r="BO208" s="22">
        <f t="shared" si="269"/>
        <v>625</v>
      </c>
      <c r="BP208" s="32" t="str">
        <f t="shared" si="301"/>
        <v>NA</v>
      </c>
      <c r="BQ208" s="33" t="str" cm="1">
        <f t="array" ref="BQ208">IFERROR(_xlfn.XLOOKUP($B$4&amp;$B$11&amp;BP208,$A$69:$A$91&amp;$B$69:$B$91&amp;$C$69:$C$91,$D$69:$D$91),"")</f>
        <v/>
      </c>
      <c r="BR208" s="37" t="str">
        <f t="shared" si="329"/>
        <v/>
      </c>
      <c r="BS208" s="37">
        <f t="shared" si="302"/>
        <v>0</v>
      </c>
      <c r="BT208" s="37">
        <f t="shared" si="303"/>
        <v>0</v>
      </c>
      <c r="BU208" s="32" t="str">
        <f t="shared" si="304"/>
        <v/>
      </c>
      <c r="BV208" s="32"/>
      <c r="BY208" s="6">
        <f t="shared" si="282"/>
        <v>202</v>
      </c>
      <c r="BZ208" s="9">
        <f t="shared" si="305"/>
        <v>500</v>
      </c>
      <c r="CA208" s="6">
        <f t="shared" si="306"/>
        <v>0</v>
      </c>
      <c r="CC208" s="8">
        <f t="shared" si="270"/>
        <v>500</v>
      </c>
      <c r="CD208" s="42" t="str">
        <f t="shared" si="307"/>
        <v>NA</v>
      </c>
      <c r="CE208" s="43" t="str" cm="1">
        <f t="array" ref="CE208">IFERROR(_xlfn.XLOOKUP($B$4&amp;$B$11&amp;CD208,$A$69:$A$91&amp;$B$69:$B$91&amp;$C$69:$C$91,$D$69:$D$91),"")</f>
        <v/>
      </c>
      <c r="CF208" s="42" t="str">
        <f t="shared" si="277"/>
        <v/>
      </c>
      <c r="CG208" s="44" t="str">
        <f t="shared" si="308"/>
        <v/>
      </c>
      <c r="CH208" s="44">
        <f t="shared" si="309"/>
        <v>0</v>
      </c>
      <c r="CI208" s="42" t="str">
        <f t="shared" si="310"/>
        <v/>
      </c>
      <c r="CJ208" s="42"/>
      <c r="CM208" s="6">
        <f t="shared" si="283"/>
        <v>202</v>
      </c>
      <c r="CN208" s="9">
        <f t="shared" si="311"/>
        <v>500</v>
      </c>
      <c r="CQ208" s="8">
        <f t="shared" si="271"/>
        <v>500</v>
      </c>
      <c r="CR208" s="42" t="str">
        <f t="shared" si="312"/>
        <v>NA</v>
      </c>
      <c r="CS208" s="43" t="str" cm="1">
        <f t="array" ref="CS208">IFERROR(_xlfn.XLOOKUP($B$4&amp;$B$11&amp;CR208,$A$69:$A$91&amp;$B$69:$B$91&amp;$C$69:$C$91,$D$69:$D$91),"")</f>
        <v/>
      </c>
      <c r="CT208" s="42" t="str">
        <f t="shared" si="278"/>
        <v/>
      </c>
      <c r="CU208" s="44" t="str">
        <f t="shared" si="313"/>
        <v/>
      </c>
      <c r="CV208" s="44">
        <f t="shared" si="314"/>
        <v>0</v>
      </c>
      <c r="CW208" s="42" t="str">
        <f t="shared" si="315"/>
        <v/>
      </c>
      <c r="DA208" s="6">
        <f t="shared" si="284"/>
        <v>202</v>
      </c>
      <c r="DB208" s="4">
        <f t="shared" si="263"/>
        <v>625</v>
      </c>
      <c r="DC208" s="6">
        <f t="shared" si="316"/>
        <v>0</v>
      </c>
      <c r="DE208" s="24">
        <f t="shared" si="272"/>
        <v>625</v>
      </c>
      <c r="DF208" s="42" t="str">
        <f t="shared" si="317"/>
        <v>NA</v>
      </c>
      <c r="DG208" s="43" t="str" cm="1">
        <f t="array" ref="DG208">IFERROR(_xlfn.XLOOKUP($B$4&amp;$B$11&amp;DF208,$A$69:$A$91&amp;$B$69:$B$91&amp;$C$69:$C$91,$D$69:$D$91),"")</f>
        <v/>
      </c>
      <c r="DH208" s="44" t="str">
        <f t="shared" si="330"/>
        <v/>
      </c>
      <c r="DI208" s="44">
        <f t="shared" si="318"/>
        <v>0</v>
      </c>
      <c r="DJ208" s="44">
        <f t="shared" si="319"/>
        <v>0</v>
      </c>
      <c r="DK208" s="42" t="str">
        <f t="shared" si="320"/>
        <v/>
      </c>
      <c r="DL208" s="42"/>
      <c r="DO208" s="6">
        <f t="shared" si="285"/>
        <v>202</v>
      </c>
      <c r="DP208" s="3">
        <f t="shared" si="264"/>
        <v>625</v>
      </c>
      <c r="DS208" s="24">
        <f t="shared" si="279"/>
        <v>625</v>
      </c>
      <c r="DT208" s="42" t="str">
        <f t="shared" si="321"/>
        <v>NA</v>
      </c>
      <c r="DU208" s="43" t="str" cm="1">
        <f t="array" ref="DU208">IFERROR(_xlfn.XLOOKUP($B$4&amp;$B$11&amp;DT208,$A$69:$A$91&amp;$B$69:$B$91&amp;$C$69:$C$91,$D$69:$D$91),"")</f>
        <v/>
      </c>
      <c r="DV208" s="44" t="str">
        <f t="shared" si="331"/>
        <v/>
      </c>
      <c r="DW208" s="44">
        <f t="shared" si="322"/>
        <v>0</v>
      </c>
      <c r="DX208" s="44">
        <f t="shared" si="323"/>
        <v>0</v>
      </c>
      <c r="DY208" s="42" t="str">
        <f t="shared" si="324"/>
        <v/>
      </c>
      <c r="DZ208" s="42"/>
      <c r="EC208" s="6">
        <f t="shared" si="286"/>
        <v>202</v>
      </c>
      <c r="ED208" s="47">
        <f t="shared" si="259"/>
        <v>531.91489361702122</v>
      </c>
      <c r="EE208" s="6">
        <f t="shared" si="258"/>
        <v>0</v>
      </c>
      <c r="EG208" s="8">
        <f t="shared" si="273"/>
        <v>531.91489361702122</v>
      </c>
      <c r="EH208" s="45" t="s">
        <v>62</v>
      </c>
      <c r="EI208" s="110">
        <f t="shared" si="260"/>
        <v>0</v>
      </c>
      <c r="EJ208" s="109">
        <f t="shared" si="332"/>
        <v>0</v>
      </c>
      <c r="EK208" s="109">
        <f t="shared" si="325"/>
        <v>0</v>
      </c>
      <c r="EL208" s="44">
        <f t="shared" si="326"/>
        <v>0</v>
      </c>
      <c r="EM208" s="42" t="str">
        <f t="shared" si="327"/>
        <v/>
      </c>
    </row>
    <row r="209" spans="21:143" x14ac:dyDescent="0.25">
      <c r="U209" s="6">
        <f t="shared" si="280"/>
        <v>203</v>
      </c>
      <c r="V209" s="9">
        <f t="shared" si="287"/>
        <v>500</v>
      </c>
      <c r="Y209" s="8">
        <f t="shared" si="267"/>
        <v>500</v>
      </c>
      <c r="Z209" s="30" t="str">
        <f t="shared" si="288"/>
        <v>NA</v>
      </c>
      <c r="AA209" s="28" t="str" cm="1">
        <f t="array" ref="AA209">IFERROR(_xlfn.XLOOKUP($B$4&amp;$B$11&amp;Z209,$A$69:$A$91&amp;$B$69:$B$91&amp;$C$69:$C$91,$D$69:$D$91),"")</f>
        <v/>
      </c>
      <c r="AB209" s="30" t="str">
        <f t="shared" si="274"/>
        <v/>
      </c>
      <c r="AC209" s="29" t="str">
        <f t="shared" si="289"/>
        <v/>
      </c>
      <c r="AD209" s="29">
        <f t="shared" si="290"/>
        <v>0</v>
      </c>
      <c r="AE209" s="30" t="str">
        <f t="shared" si="291"/>
        <v/>
      </c>
      <c r="AI209" s="6">
        <f t="shared" si="281"/>
        <v>203</v>
      </c>
      <c r="AJ209" s="9">
        <f t="shared" si="292"/>
        <v>500</v>
      </c>
      <c r="AM209" s="8">
        <f t="shared" si="268"/>
        <v>500</v>
      </c>
      <c r="AN209" s="32" t="str">
        <f t="shared" si="293"/>
        <v>NA</v>
      </c>
      <c r="AO209" s="33" t="str" cm="1">
        <f t="array" ref="AO209">IFERROR(_xlfn.XLOOKUP($B$4&amp;$B$11&amp;AN209,$A$69:$A$91&amp;$B$69:$B$91&amp;$C$69:$C$91,$D$69:$D$91),"")</f>
        <v/>
      </c>
      <c r="AP209" s="32" t="str">
        <f t="shared" si="275"/>
        <v/>
      </c>
      <c r="AQ209" s="37" t="str">
        <f t="shared" si="294"/>
        <v/>
      </c>
      <c r="AR209" s="37">
        <f t="shared" si="295"/>
        <v>0</v>
      </c>
      <c r="AS209" s="32" t="str">
        <f t="shared" si="296"/>
        <v/>
      </c>
      <c r="AT209" s="32"/>
      <c r="AU209" s="8"/>
      <c r="AV209" s="8"/>
      <c r="AW209" s="20">
        <f t="shared" si="265"/>
        <v>203</v>
      </c>
      <c r="AX209" s="22">
        <f t="shared" si="261"/>
        <v>625</v>
      </c>
      <c r="AY209" s="8"/>
      <c r="AZ209" s="8"/>
      <c r="BA209" s="22">
        <f t="shared" si="266"/>
        <v>625</v>
      </c>
      <c r="BB209" s="32" t="str">
        <f t="shared" si="297"/>
        <v>NA</v>
      </c>
      <c r="BC209" s="33" t="str" cm="1">
        <f t="array" ref="BC209">IFERROR(_xlfn.XLOOKUP($B$4&amp;$B$11&amp;BB209,$A$69:$A$91&amp;$B$69:$B$91&amp;$C$69:$C$91,$D$69:$D$91),"")</f>
        <v/>
      </c>
      <c r="BD209" s="37" t="str">
        <f t="shared" si="328"/>
        <v/>
      </c>
      <c r="BE209" s="37">
        <f t="shared" si="298"/>
        <v>0</v>
      </c>
      <c r="BF209" s="37">
        <f t="shared" si="299"/>
        <v>0</v>
      </c>
      <c r="BG209" s="32" t="str">
        <f t="shared" si="300"/>
        <v/>
      </c>
      <c r="BK209" s="20">
        <f t="shared" si="276"/>
        <v>203</v>
      </c>
      <c r="BL209" s="22">
        <f t="shared" si="262"/>
        <v>625</v>
      </c>
      <c r="BO209" s="22">
        <f t="shared" si="269"/>
        <v>625</v>
      </c>
      <c r="BP209" s="32" t="str">
        <f t="shared" si="301"/>
        <v>NA</v>
      </c>
      <c r="BQ209" s="33" t="str" cm="1">
        <f t="array" ref="BQ209">IFERROR(_xlfn.XLOOKUP($B$4&amp;$B$11&amp;BP209,$A$69:$A$91&amp;$B$69:$B$91&amp;$C$69:$C$91,$D$69:$D$91),"")</f>
        <v/>
      </c>
      <c r="BR209" s="37" t="str">
        <f t="shared" si="329"/>
        <v/>
      </c>
      <c r="BS209" s="37">
        <f t="shared" si="302"/>
        <v>0</v>
      </c>
      <c r="BT209" s="37">
        <f t="shared" si="303"/>
        <v>0</v>
      </c>
      <c r="BU209" s="32" t="str">
        <f t="shared" si="304"/>
        <v/>
      </c>
      <c r="BV209" s="32"/>
      <c r="BY209" s="6">
        <f t="shared" si="282"/>
        <v>203</v>
      </c>
      <c r="BZ209" s="9">
        <f t="shared" si="305"/>
        <v>500</v>
      </c>
      <c r="CA209" s="6">
        <f t="shared" si="306"/>
        <v>0</v>
      </c>
      <c r="CC209" s="8">
        <f t="shared" si="270"/>
        <v>500</v>
      </c>
      <c r="CD209" s="42" t="str">
        <f t="shared" si="307"/>
        <v>NA</v>
      </c>
      <c r="CE209" s="43" t="str" cm="1">
        <f t="array" ref="CE209">IFERROR(_xlfn.XLOOKUP($B$4&amp;$B$11&amp;CD209,$A$69:$A$91&amp;$B$69:$B$91&amp;$C$69:$C$91,$D$69:$D$91),"")</f>
        <v/>
      </c>
      <c r="CF209" s="42" t="str">
        <f t="shared" si="277"/>
        <v/>
      </c>
      <c r="CG209" s="44" t="str">
        <f t="shared" si="308"/>
        <v/>
      </c>
      <c r="CH209" s="44">
        <f t="shared" si="309"/>
        <v>0</v>
      </c>
      <c r="CI209" s="42" t="str">
        <f t="shared" si="310"/>
        <v/>
      </c>
      <c r="CJ209" s="42"/>
      <c r="CM209" s="6">
        <f t="shared" si="283"/>
        <v>203</v>
      </c>
      <c r="CN209" s="9">
        <f t="shared" si="311"/>
        <v>500</v>
      </c>
      <c r="CQ209" s="8">
        <f t="shared" si="271"/>
        <v>500</v>
      </c>
      <c r="CR209" s="42" t="str">
        <f t="shared" si="312"/>
        <v>NA</v>
      </c>
      <c r="CS209" s="43" t="str" cm="1">
        <f t="array" ref="CS209">IFERROR(_xlfn.XLOOKUP($B$4&amp;$B$11&amp;CR209,$A$69:$A$91&amp;$B$69:$B$91&amp;$C$69:$C$91,$D$69:$D$91),"")</f>
        <v/>
      </c>
      <c r="CT209" s="42" t="str">
        <f t="shared" si="278"/>
        <v/>
      </c>
      <c r="CU209" s="44" t="str">
        <f t="shared" si="313"/>
        <v/>
      </c>
      <c r="CV209" s="44">
        <f t="shared" si="314"/>
        <v>0</v>
      </c>
      <c r="CW209" s="42" t="str">
        <f t="shared" si="315"/>
        <v/>
      </c>
      <c r="DA209" s="6">
        <f t="shared" si="284"/>
        <v>203</v>
      </c>
      <c r="DB209" s="4">
        <f t="shared" si="263"/>
        <v>625</v>
      </c>
      <c r="DC209" s="6">
        <f t="shared" si="316"/>
        <v>0</v>
      </c>
      <c r="DE209" s="24">
        <f t="shared" si="272"/>
        <v>625</v>
      </c>
      <c r="DF209" s="42" t="str">
        <f t="shared" si="317"/>
        <v>NA</v>
      </c>
      <c r="DG209" s="43" t="str" cm="1">
        <f t="array" ref="DG209">IFERROR(_xlfn.XLOOKUP($B$4&amp;$B$11&amp;DF209,$A$69:$A$91&amp;$B$69:$B$91&amp;$C$69:$C$91,$D$69:$D$91),"")</f>
        <v/>
      </c>
      <c r="DH209" s="44" t="str">
        <f t="shared" si="330"/>
        <v/>
      </c>
      <c r="DI209" s="44">
        <f t="shared" si="318"/>
        <v>0</v>
      </c>
      <c r="DJ209" s="44">
        <f t="shared" si="319"/>
        <v>0</v>
      </c>
      <c r="DK209" s="42" t="str">
        <f t="shared" si="320"/>
        <v/>
      </c>
      <c r="DL209" s="42"/>
      <c r="DO209" s="6">
        <f t="shared" si="285"/>
        <v>203</v>
      </c>
      <c r="DP209" s="3">
        <f t="shared" si="264"/>
        <v>625</v>
      </c>
      <c r="DS209" s="24">
        <f t="shared" si="279"/>
        <v>625</v>
      </c>
      <c r="DT209" s="42" t="str">
        <f t="shared" si="321"/>
        <v>NA</v>
      </c>
      <c r="DU209" s="43" t="str" cm="1">
        <f t="array" ref="DU209">IFERROR(_xlfn.XLOOKUP($B$4&amp;$B$11&amp;DT209,$A$69:$A$91&amp;$B$69:$B$91&amp;$C$69:$C$91,$D$69:$D$91),"")</f>
        <v/>
      </c>
      <c r="DV209" s="44" t="str">
        <f t="shared" si="331"/>
        <v/>
      </c>
      <c r="DW209" s="44">
        <f t="shared" si="322"/>
        <v>0</v>
      </c>
      <c r="DX209" s="44">
        <f t="shared" si="323"/>
        <v>0</v>
      </c>
      <c r="DY209" s="42" t="str">
        <f t="shared" si="324"/>
        <v/>
      </c>
      <c r="DZ209" s="42"/>
      <c r="EC209" s="6">
        <f t="shared" si="286"/>
        <v>203</v>
      </c>
      <c r="ED209" s="47">
        <f t="shared" si="259"/>
        <v>531.91489361702122</v>
      </c>
      <c r="EE209" s="6">
        <f t="shared" si="258"/>
        <v>0</v>
      </c>
      <c r="EG209" s="8">
        <f t="shared" si="273"/>
        <v>531.91489361702122</v>
      </c>
      <c r="EH209" s="45" t="s">
        <v>62</v>
      </c>
      <c r="EI209" s="110">
        <f t="shared" si="260"/>
        <v>0</v>
      </c>
      <c r="EJ209" s="109">
        <f t="shared" si="332"/>
        <v>0</v>
      </c>
      <c r="EK209" s="109">
        <f t="shared" si="325"/>
        <v>0</v>
      </c>
      <c r="EL209" s="44">
        <f t="shared" si="326"/>
        <v>0</v>
      </c>
      <c r="EM209" s="42" t="str">
        <f t="shared" si="327"/>
        <v/>
      </c>
    </row>
    <row r="210" spans="21:143" x14ac:dyDescent="0.25">
      <c r="U210" s="6">
        <f t="shared" si="280"/>
        <v>204</v>
      </c>
      <c r="V210" s="9">
        <f t="shared" si="287"/>
        <v>500</v>
      </c>
      <c r="Y210" s="8">
        <f t="shared" si="267"/>
        <v>500</v>
      </c>
      <c r="Z210" s="30" t="str">
        <f t="shared" si="288"/>
        <v>NA</v>
      </c>
      <c r="AA210" s="28" t="str" cm="1">
        <f t="array" ref="AA210">IFERROR(_xlfn.XLOOKUP($B$4&amp;$B$11&amp;Z210,$A$69:$A$91&amp;$B$69:$B$91&amp;$C$69:$C$91,$D$69:$D$91),"")</f>
        <v/>
      </c>
      <c r="AB210" s="30" t="str">
        <f t="shared" si="274"/>
        <v/>
      </c>
      <c r="AC210" s="29" t="str">
        <f t="shared" si="289"/>
        <v/>
      </c>
      <c r="AD210" s="29">
        <f t="shared" si="290"/>
        <v>0</v>
      </c>
      <c r="AE210" s="30" t="str">
        <f t="shared" si="291"/>
        <v/>
      </c>
      <c r="AI210" s="6">
        <f t="shared" si="281"/>
        <v>204</v>
      </c>
      <c r="AJ210" s="9">
        <f t="shared" si="292"/>
        <v>500</v>
      </c>
      <c r="AM210" s="8">
        <f t="shared" si="268"/>
        <v>500</v>
      </c>
      <c r="AN210" s="32" t="str">
        <f t="shared" si="293"/>
        <v>NA</v>
      </c>
      <c r="AO210" s="33" t="str" cm="1">
        <f t="array" ref="AO210">IFERROR(_xlfn.XLOOKUP($B$4&amp;$B$11&amp;AN210,$A$69:$A$91&amp;$B$69:$B$91&amp;$C$69:$C$91,$D$69:$D$91),"")</f>
        <v/>
      </c>
      <c r="AP210" s="32" t="str">
        <f t="shared" si="275"/>
        <v/>
      </c>
      <c r="AQ210" s="37" t="str">
        <f t="shared" si="294"/>
        <v/>
      </c>
      <c r="AR210" s="37">
        <f t="shared" si="295"/>
        <v>0</v>
      </c>
      <c r="AS210" s="32" t="str">
        <f t="shared" si="296"/>
        <v/>
      </c>
      <c r="AT210" s="32"/>
      <c r="AU210" s="8"/>
      <c r="AV210" s="8"/>
      <c r="AW210" s="20">
        <f t="shared" si="265"/>
        <v>204</v>
      </c>
      <c r="AX210" s="22">
        <f t="shared" si="261"/>
        <v>625</v>
      </c>
      <c r="AY210" s="8"/>
      <c r="AZ210" s="8"/>
      <c r="BA210" s="22">
        <f t="shared" si="266"/>
        <v>625</v>
      </c>
      <c r="BB210" s="32" t="str">
        <f t="shared" si="297"/>
        <v>NA</v>
      </c>
      <c r="BC210" s="33" t="str" cm="1">
        <f t="array" ref="BC210">IFERROR(_xlfn.XLOOKUP($B$4&amp;$B$11&amp;BB210,$A$69:$A$91&amp;$B$69:$B$91&amp;$C$69:$C$91,$D$69:$D$91),"")</f>
        <v/>
      </c>
      <c r="BD210" s="37" t="str">
        <f t="shared" si="328"/>
        <v/>
      </c>
      <c r="BE210" s="37">
        <f t="shared" si="298"/>
        <v>0</v>
      </c>
      <c r="BF210" s="37">
        <f t="shared" si="299"/>
        <v>0</v>
      </c>
      <c r="BG210" s="32" t="str">
        <f t="shared" si="300"/>
        <v/>
      </c>
      <c r="BK210" s="20">
        <f t="shared" si="276"/>
        <v>204</v>
      </c>
      <c r="BL210" s="22">
        <f t="shared" si="262"/>
        <v>625</v>
      </c>
      <c r="BO210" s="22">
        <f t="shared" si="269"/>
        <v>625</v>
      </c>
      <c r="BP210" s="32" t="str">
        <f t="shared" si="301"/>
        <v>NA</v>
      </c>
      <c r="BQ210" s="33" t="str" cm="1">
        <f t="array" ref="BQ210">IFERROR(_xlfn.XLOOKUP($B$4&amp;$B$11&amp;BP210,$A$69:$A$91&amp;$B$69:$B$91&amp;$C$69:$C$91,$D$69:$D$91),"")</f>
        <v/>
      </c>
      <c r="BR210" s="37" t="str">
        <f t="shared" si="329"/>
        <v/>
      </c>
      <c r="BS210" s="37">
        <f t="shared" si="302"/>
        <v>0</v>
      </c>
      <c r="BT210" s="37">
        <f t="shared" si="303"/>
        <v>0</v>
      </c>
      <c r="BU210" s="32" t="str">
        <f t="shared" si="304"/>
        <v/>
      </c>
      <c r="BV210" s="32"/>
      <c r="BY210" s="6">
        <f t="shared" si="282"/>
        <v>204</v>
      </c>
      <c r="BZ210" s="9">
        <f t="shared" si="305"/>
        <v>500</v>
      </c>
      <c r="CA210" s="6">
        <f t="shared" si="306"/>
        <v>395</v>
      </c>
      <c r="CC210" s="8">
        <f t="shared" si="270"/>
        <v>895</v>
      </c>
      <c r="CD210" s="42" t="str">
        <f t="shared" si="307"/>
        <v>NA</v>
      </c>
      <c r="CE210" s="43" t="str" cm="1">
        <f t="array" ref="CE210">IFERROR(_xlfn.XLOOKUP($B$4&amp;$B$11&amp;CD210,$A$69:$A$91&amp;$B$69:$B$91&amp;$C$69:$C$91,$D$69:$D$91),"")</f>
        <v/>
      </c>
      <c r="CF210" s="42" t="str">
        <f t="shared" si="277"/>
        <v/>
      </c>
      <c r="CG210" s="44" t="str">
        <f t="shared" si="308"/>
        <v/>
      </c>
      <c r="CH210" s="44">
        <f t="shared" si="309"/>
        <v>395</v>
      </c>
      <c r="CI210" s="42" t="str">
        <f t="shared" si="310"/>
        <v/>
      </c>
      <c r="CJ210" s="42"/>
      <c r="CM210" s="6">
        <f t="shared" si="283"/>
        <v>204</v>
      </c>
      <c r="CN210" s="9">
        <f t="shared" si="311"/>
        <v>500</v>
      </c>
      <c r="CQ210" s="8">
        <f t="shared" si="271"/>
        <v>500</v>
      </c>
      <c r="CR210" s="42" t="str">
        <f t="shared" si="312"/>
        <v>NA</v>
      </c>
      <c r="CS210" s="43" t="str" cm="1">
        <f t="array" ref="CS210">IFERROR(_xlfn.XLOOKUP($B$4&amp;$B$11&amp;CR210,$A$69:$A$91&amp;$B$69:$B$91&amp;$C$69:$C$91,$D$69:$D$91),"")</f>
        <v/>
      </c>
      <c r="CT210" s="42" t="str">
        <f t="shared" si="278"/>
        <v/>
      </c>
      <c r="CU210" s="44" t="str">
        <f t="shared" si="313"/>
        <v/>
      </c>
      <c r="CV210" s="44">
        <f t="shared" si="314"/>
        <v>0</v>
      </c>
      <c r="CW210" s="42" t="str">
        <f t="shared" si="315"/>
        <v/>
      </c>
      <c r="DA210" s="6">
        <f t="shared" si="284"/>
        <v>204</v>
      </c>
      <c r="DB210" s="4">
        <f t="shared" si="263"/>
        <v>625</v>
      </c>
      <c r="DC210" s="6">
        <f t="shared" si="316"/>
        <v>395</v>
      </c>
      <c r="DE210" s="24">
        <f t="shared" si="272"/>
        <v>1020</v>
      </c>
      <c r="DF210" s="42" t="str">
        <f t="shared" si="317"/>
        <v>NA</v>
      </c>
      <c r="DG210" s="43" t="str" cm="1">
        <f t="array" ref="DG210">IFERROR(_xlfn.XLOOKUP($B$4&amp;$B$11&amp;DF210,$A$69:$A$91&amp;$B$69:$B$91&amp;$C$69:$C$91,$D$69:$D$91),"")</f>
        <v/>
      </c>
      <c r="DH210" s="44" t="str">
        <f t="shared" si="330"/>
        <v/>
      </c>
      <c r="DI210" s="44">
        <f t="shared" si="318"/>
        <v>0</v>
      </c>
      <c r="DJ210" s="44">
        <f t="shared" si="319"/>
        <v>395</v>
      </c>
      <c r="DK210" s="42" t="str">
        <f t="shared" si="320"/>
        <v/>
      </c>
      <c r="DL210" s="42"/>
      <c r="DO210" s="6">
        <f t="shared" si="285"/>
        <v>204</v>
      </c>
      <c r="DP210" s="3">
        <f t="shared" si="264"/>
        <v>625</v>
      </c>
      <c r="DS210" s="24">
        <f t="shared" si="279"/>
        <v>625</v>
      </c>
      <c r="DT210" s="42" t="str">
        <f t="shared" si="321"/>
        <v>NA</v>
      </c>
      <c r="DU210" s="43" t="str" cm="1">
        <f t="array" ref="DU210">IFERROR(_xlfn.XLOOKUP($B$4&amp;$B$11&amp;DT210,$A$69:$A$91&amp;$B$69:$B$91&amp;$C$69:$C$91,$D$69:$D$91),"")</f>
        <v/>
      </c>
      <c r="DV210" s="44" t="str">
        <f t="shared" si="331"/>
        <v/>
      </c>
      <c r="DW210" s="44">
        <f t="shared" si="322"/>
        <v>0</v>
      </c>
      <c r="DX210" s="44">
        <f t="shared" si="323"/>
        <v>0</v>
      </c>
      <c r="DY210" s="42" t="str">
        <f t="shared" si="324"/>
        <v/>
      </c>
      <c r="DZ210" s="42"/>
      <c r="EC210" s="6">
        <f t="shared" si="286"/>
        <v>204</v>
      </c>
      <c r="ED210" s="47">
        <f t="shared" si="259"/>
        <v>531.91489361702122</v>
      </c>
      <c r="EE210" s="6">
        <f t="shared" si="258"/>
        <v>395</v>
      </c>
      <c r="EG210" s="8">
        <f t="shared" si="273"/>
        <v>926.91489361702122</v>
      </c>
      <c r="EH210" s="45" t="s">
        <v>62</v>
      </c>
      <c r="EI210" s="110">
        <f t="shared" si="260"/>
        <v>0</v>
      </c>
      <c r="EJ210" s="109">
        <f t="shared" si="332"/>
        <v>0</v>
      </c>
      <c r="EK210" s="109">
        <f t="shared" si="325"/>
        <v>0</v>
      </c>
      <c r="EL210" s="44">
        <f t="shared" si="326"/>
        <v>395</v>
      </c>
      <c r="EM210" s="42" t="str">
        <f t="shared" si="327"/>
        <v/>
      </c>
    </row>
    <row r="211" spans="21:143" x14ac:dyDescent="0.25">
      <c r="U211" s="6">
        <f t="shared" si="280"/>
        <v>205</v>
      </c>
      <c r="V211" s="9">
        <f t="shared" si="287"/>
        <v>500</v>
      </c>
      <c r="Y211" s="8">
        <f t="shared" si="267"/>
        <v>500</v>
      </c>
      <c r="Z211" s="30" t="str">
        <f t="shared" si="288"/>
        <v>NA</v>
      </c>
      <c r="AA211" s="28" t="str" cm="1">
        <f t="array" ref="AA211">IFERROR(_xlfn.XLOOKUP($B$4&amp;$B$11&amp;Z211,$A$69:$A$91&amp;$B$69:$B$91&amp;$C$69:$C$91,$D$69:$D$91),"")</f>
        <v/>
      </c>
      <c r="AB211" s="30" t="str">
        <f t="shared" si="274"/>
        <v/>
      </c>
      <c r="AC211" s="29" t="str">
        <f t="shared" si="289"/>
        <v/>
      </c>
      <c r="AD211" s="29">
        <f t="shared" si="290"/>
        <v>0</v>
      </c>
      <c r="AE211" s="30" t="str">
        <f t="shared" si="291"/>
        <v/>
      </c>
      <c r="AI211" s="6">
        <f t="shared" si="281"/>
        <v>205</v>
      </c>
      <c r="AJ211" s="9">
        <f t="shared" si="292"/>
        <v>500</v>
      </c>
      <c r="AM211" s="8">
        <f t="shared" si="268"/>
        <v>500</v>
      </c>
      <c r="AN211" s="32" t="str">
        <f t="shared" si="293"/>
        <v>NA</v>
      </c>
      <c r="AO211" s="33" t="str" cm="1">
        <f t="array" ref="AO211">IFERROR(_xlfn.XLOOKUP($B$4&amp;$B$11&amp;AN211,$A$69:$A$91&amp;$B$69:$B$91&amp;$C$69:$C$91,$D$69:$D$91),"")</f>
        <v/>
      </c>
      <c r="AP211" s="32" t="str">
        <f t="shared" si="275"/>
        <v/>
      </c>
      <c r="AQ211" s="37" t="str">
        <f t="shared" si="294"/>
        <v/>
      </c>
      <c r="AR211" s="37">
        <f t="shared" si="295"/>
        <v>0</v>
      </c>
      <c r="AS211" s="32" t="str">
        <f t="shared" si="296"/>
        <v/>
      </c>
      <c r="AT211" s="32"/>
      <c r="AU211" s="8"/>
      <c r="AV211" s="8"/>
      <c r="AW211" s="20">
        <f t="shared" si="265"/>
        <v>205</v>
      </c>
      <c r="AX211" s="22">
        <f t="shared" si="261"/>
        <v>625</v>
      </c>
      <c r="AY211" s="8"/>
      <c r="AZ211" s="8"/>
      <c r="BA211" s="22">
        <f t="shared" si="266"/>
        <v>625</v>
      </c>
      <c r="BB211" s="32" t="str">
        <f t="shared" si="297"/>
        <v>NA</v>
      </c>
      <c r="BC211" s="33" t="str" cm="1">
        <f t="array" ref="BC211">IFERROR(_xlfn.XLOOKUP($B$4&amp;$B$11&amp;BB211,$A$69:$A$91&amp;$B$69:$B$91&amp;$C$69:$C$91,$D$69:$D$91),"")</f>
        <v/>
      </c>
      <c r="BD211" s="37" t="str">
        <f t="shared" si="328"/>
        <v/>
      </c>
      <c r="BE211" s="37">
        <f t="shared" si="298"/>
        <v>0</v>
      </c>
      <c r="BF211" s="37">
        <f t="shared" si="299"/>
        <v>0</v>
      </c>
      <c r="BG211" s="32" t="str">
        <f t="shared" si="300"/>
        <v/>
      </c>
      <c r="BK211" s="20">
        <f t="shared" si="276"/>
        <v>205</v>
      </c>
      <c r="BL211" s="22">
        <f t="shared" si="262"/>
        <v>625</v>
      </c>
      <c r="BO211" s="22">
        <f t="shared" si="269"/>
        <v>625</v>
      </c>
      <c r="BP211" s="32" t="str">
        <f t="shared" si="301"/>
        <v>NA</v>
      </c>
      <c r="BQ211" s="33" t="str" cm="1">
        <f t="array" ref="BQ211">IFERROR(_xlfn.XLOOKUP($B$4&amp;$B$11&amp;BP211,$A$69:$A$91&amp;$B$69:$B$91&amp;$C$69:$C$91,$D$69:$D$91),"")</f>
        <v/>
      </c>
      <c r="BR211" s="37" t="str">
        <f t="shared" si="329"/>
        <v/>
      </c>
      <c r="BS211" s="37">
        <f t="shared" si="302"/>
        <v>0</v>
      </c>
      <c r="BT211" s="37">
        <f t="shared" si="303"/>
        <v>0</v>
      </c>
      <c r="BU211" s="32" t="str">
        <f t="shared" si="304"/>
        <v/>
      </c>
      <c r="BV211" s="32"/>
      <c r="BY211" s="6">
        <f t="shared" si="282"/>
        <v>205</v>
      </c>
      <c r="BZ211" s="9">
        <f t="shared" si="305"/>
        <v>500</v>
      </c>
      <c r="CA211" s="6">
        <f t="shared" si="306"/>
        <v>0</v>
      </c>
      <c r="CC211" s="8">
        <f t="shared" si="270"/>
        <v>500</v>
      </c>
      <c r="CD211" s="42" t="str">
        <f t="shared" si="307"/>
        <v>NA</v>
      </c>
      <c r="CE211" s="43" t="str" cm="1">
        <f t="array" ref="CE211">IFERROR(_xlfn.XLOOKUP($B$4&amp;$B$11&amp;CD211,$A$69:$A$91&amp;$B$69:$B$91&amp;$C$69:$C$91,$D$69:$D$91),"")</f>
        <v/>
      </c>
      <c r="CF211" s="42" t="str">
        <f t="shared" si="277"/>
        <v/>
      </c>
      <c r="CG211" s="44" t="str">
        <f t="shared" si="308"/>
        <v/>
      </c>
      <c r="CH211" s="44">
        <f t="shared" si="309"/>
        <v>0</v>
      </c>
      <c r="CI211" s="42" t="str">
        <f t="shared" si="310"/>
        <v/>
      </c>
      <c r="CJ211" s="42"/>
      <c r="CM211" s="6">
        <f t="shared" si="283"/>
        <v>205</v>
      </c>
      <c r="CN211" s="9">
        <f t="shared" si="311"/>
        <v>500</v>
      </c>
      <c r="CQ211" s="8">
        <f t="shared" si="271"/>
        <v>500</v>
      </c>
      <c r="CR211" s="42" t="str">
        <f t="shared" si="312"/>
        <v>NA</v>
      </c>
      <c r="CS211" s="43" t="str" cm="1">
        <f t="array" ref="CS211">IFERROR(_xlfn.XLOOKUP($B$4&amp;$B$11&amp;CR211,$A$69:$A$91&amp;$B$69:$B$91&amp;$C$69:$C$91,$D$69:$D$91),"")</f>
        <v/>
      </c>
      <c r="CT211" s="42" t="str">
        <f t="shared" si="278"/>
        <v/>
      </c>
      <c r="CU211" s="44" t="str">
        <f t="shared" si="313"/>
        <v/>
      </c>
      <c r="CV211" s="44">
        <f t="shared" si="314"/>
        <v>0</v>
      </c>
      <c r="CW211" s="42" t="str">
        <f t="shared" si="315"/>
        <v/>
      </c>
      <c r="DA211" s="6">
        <f t="shared" si="284"/>
        <v>205</v>
      </c>
      <c r="DB211" s="4">
        <f t="shared" si="263"/>
        <v>625</v>
      </c>
      <c r="DC211" s="6">
        <f t="shared" si="316"/>
        <v>0</v>
      </c>
      <c r="DE211" s="24">
        <f t="shared" si="272"/>
        <v>625</v>
      </c>
      <c r="DF211" s="42" t="str">
        <f t="shared" si="317"/>
        <v>NA</v>
      </c>
      <c r="DG211" s="43" t="str" cm="1">
        <f t="array" ref="DG211">IFERROR(_xlfn.XLOOKUP($B$4&amp;$B$11&amp;DF211,$A$69:$A$91&amp;$B$69:$B$91&amp;$C$69:$C$91,$D$69:$D$91),"")</f>
        <v/>
      </c>
      <c r="DH211" s="44" t="str">
        <f t="shared" si="330"/>
        <v/>
      </c>
      <c r="DI211" s="44">
        <f t="shared" si="318"/>
        <v>0</v>
      </c>
      <c r="DJ211" s="44">
        <f t="shared" si="319"/>
        <v>0</v>
      </c>
      <c r="DK211" s="42" t="str">
        <f t="shared" si="320"/>
        <v/>
      </c>
      <c r="DL211" s="42"/>
      <c r="DO211" s="6">
        <f t="shared" si="285"/>
        <v>205</v>
      </c>
      <c r="DP211" s="3">
        <f t="shared" si="264"/>
        <v>625</v>
      </c>
      <c r="DS211" s="24">
        <f t="shared" si="279"/>
        <v>625</v>
      </c>
      <c r="DT211" s="42" t="str">
        <f t="shared" si="321"/>
        <v>NA</v>
      </c>
      <c r="DU211" s="43" t="str" cm="1">
        <f t="array" ref="DU211">IFERROR(_xlfn.XLOOKUP($B$4&amp;$B$11&amp;DT211,$A$69:$A$91&amp;$B$69:$B$91&amp;$C$69:$C$91,$D$69:$D$91),"")</f>
        <v/>
      </c>
      <c r="DV211" s="44" t="str">
        <f t="shared" si="331"/>
        <v/>
      </c>
      <c r="DW211" s="44">
        <f t="shared" si="322"/>
        <v>0</v>
      </c>
      <c r="DX211" s="44">
        <f t="shared" si="323"/>
        <v>0</v>
      </c>
      <c r="DY211" s="42" t="str">
        <f t="shared" si="324"/>
        <v/>
      </c>
      <c r="DZ211" s="42"/>
      <c r="EC211" s="6">
        <f t="shared" si="286"/>
        <v>205</v>
      </c>
      <c r="ED211" s="47">
        <f t="shared" si="259"/>
        <v>531.91489361702122</v>
      </c>
      <c r="EE211" s="6">
        <f t="shared" ref="EE211:EE274" si="333">IF(MOD(EC211,12)=0,$B$41,0)</f>
        <v>0</v>
      </c>
      <c r="EG211" s="8">
        <f t="shared" si="273"/>
        <v>531.91489361702122</v>
      </c>
      <c r="EH211" s="45" t="s">
        <v>62</v>
      </c>
      <c r="EI211" s="110">
        <f t="shared" si="260"/>
        <v>0</v>
      </c>
      <c r="EJ211" s="109">
        <f t="shared" si="332"/>
        <v>0</v>
      </c>
      <c r="EK211" s="109">
        <f t="shared" si="325"/>
        <v>0</v>
      </c>
      <c r="EL211" s="44">
        <f t="shared" si="326"/>
        <v>0</v>
      </c>
      <c r="EM211" s="42" t="str">
        <f t="shared" si="327"/>
        <v/>
      </c>
    </row>
    <row r="212" spans="21:143" x14ac:dyDescent="0.25">
      <c r="U212" s="6">
        <f t="shared" si="280"/>
        <v>206</v>
      </c>
      <c r="V212" s="9">
        <f t="shared" si="287"/>
        <v>500</v>
      </c>
      <c r="Y212" s="8">
        <f t="shared" si="267"/>
        <v>500</v>
      </c>
      <c r="Z212" s="30" t="str">
        <f t="shared" si="288"/>
        <v>NA</v>
      </c>
      <c r="AA212" s="28" t="str" cm="1">
        <f t="array" ref="AA212">IFERROR(_xlfn.XLOOKUP($B$4&amp;$B$11&amp;Z212,$A$69:$A$91&amp;$B$69:$B$91&amp;$C$69:$C$91,$D$69:$D$91),"")</f>
        <v/>
      </c>
      <c r="AB212" s="30" t="str">
        <f t="shared" si="274"/>
        <v/>
      </c>
      <c r="AC212" s="29" t="str">
        <f t="shared" si="289"/>
        <v/>
      </c>
      <c r="AD212" s="29">
        <f t="shared" si="290"/>
        <v>0</v>
      </c>
      <c r="AE212" s="30" t="str">
        <f t="shared" si="291"/>
        <v/>
      </c>
      <c r="AI212" s="6">
        <f t="shared" si="281"/>
        <v>206</v>
      </c>
      <c r="AJ212" s="9">
        <f t="shared" si="292"/>
        <v>500</v>
      </c>
      <c r="AM212" s="8">
        <f t="shared" si="268"/>
        <v>500</v>
      </c>
      <c r="AN212" s="32" t="str">
        <f t="shared" si="293"/>
        <v>NA</v>
      </c>
      <c r="AO212" s="33" t="str" cm="1">
        <f t="array" ref="AO212">IFERROR(_xlfn.XLOOKUP($B$4&amp;$B$11&amp;AN212,$A$69:$A$91&amp;$B$69:$B$91&amp;$C$69:$C$91,$D$69:$D$91),"")</f>
        <v/>
      </c>
      <c r="AP212" s="32" t="str">
        <f t="shared" si="275"/>
        <v/>
      </c>
      <c r="AQ212" s="37" t="str">
        <f t="shared" si="294"/>
        <v/>
      </c>
      <c r="AR212" s="37">
        <f t="shared" si="295"/>
        <v>0</v>
      </c>
      <c r="AS212" s="32" t="str">
        <f t="shared" si="296"/>
        <v/>
      </c>
      <c r="AT212" s="32"/>
      <c r="AU212" s="8"/>
      <c r="AV212" s="8"/>
      <c r="AW212" s="20">
        <f t="shared" si="265"/>
        <v>206</v>
      </c>
      <c r="AX212" s="22">
        <f t="shared" si="261"/>
        <v>625</v>
      </c>
      <c r="AY212" s="8"/>
      <c r="AZ212" s="8"/>
      <c r="BA212" s="22">
        <f t="shared" si="266"/>
        <v>625</v>
      </c>
      <c r="BB212" s="32" t="str">
        <f t="shared" si="297"/>
        <v>NA</v>
      </c>
      <c r="BC212" s="33" t="str" cm="1">
        <f t="array" ref="BC212">IFERROR(_xlfn.XLOOKUP($B$4&amp;$B$11&amp;BB212,$A$69:$A$91&amp;$B$69:$B$91&amp;$C$69:$C$91,$D$69:$D$91),"")</f>
        <v/>
      </c>
      <c r="BD212" s="37" t="str">
        <f t="shared" si="328"/>
        <v/>
      </c>
      <c r="BE212" s="37">
        <f t="shared" si="298"/>
        <v>0</v>
      </c>
      <c r="BF212" s="37">
        <f t="shared" si="299"/>
        <v>0</v>
      </c>
      <c r="BG212" s="32" t="str">
        <f t="shared" si="300"/>
        <v/>
      </c>
      <c r="BK212" s="20">
        <f t="shared" si="276"/>
        <v>206</v>
      </c>
      <c r="BL212" s="22">
        <f t="shared" si="262"/>
        <v>625</v>
      </c>
      <c r="BO212" s="22">
        <f t="shared" si="269"/>
        <v>625</v>
      </c>
      <c r="BP212" s="32" t="str">
        <f t="shared" si="301"/>
        <v>NA</v>
      </c>
      <c r="BQ212" s="33" t="str" cm="1">
        <f t="array" ref="BQ212">IFERROR(_xlfn.XLOOKUP($B$4&amp;$B$11&amp;BP212,$A$69:$A$91&amp;$B$69:$B$91&amp;$C$69:$C$91,$D$69:$D$91),"")</f>
        <v/>
      </c>
      <c r="BR212" s="37" t="str">
        <f t="shared" si="329"/>
        <v/>
      </c>
      <c r="BS212" s="37">
        <f t="shared" si="302"/>
        <v>0</v>
      </c>
      <c r="BT212" s="37">
        <f t="shared" si="303"/>
        <v>0</v>
      </c>
      <c r="BU212" s="32" t="str">
        <f t="shared" si="304"/>
        <v/>
      </c>
      <c r="BV212" s="32"/>
      <c r="BY212" s="6">
        <f t="shared" si="282"/>
        <v>206</v>
      </c>
      <c r="BZ212" s="9">
        <f t="shared" si="305"/>
        <v>500</v>
      </c>
      <c r="CA212" s="6">
        <f t="shared" si="306"/>
        <v>0</v>
      </c>
      <c r="CC212" s="8">
        <f t="shared" si="270"/>
        <v>500</v>
      </c>
      <c r="CD212" s="42" t="str">
        <f t="shared" si="307"/>
        <v>NA</v>
      </c>
      <c r="CE212" s="43" t="str" cm="1">
        <f t="array" ref="CE212">IFERROR(_xlfn.XLOOKUP($B$4&amp;$B$11&amp;CD212,$A$69:$A$91&amp;$B$69:$B$91&amp;$C$69:$C$91,$D$69:$D$91),"")</f>
        <v/>
      </c>
      <c r="CF212" s="42" t="str">
        <f t="shared" si="277"/>
        <v/>
      </c>
      <c r="CG212" s="44" t="str">
        <f t="shared" si="308"/>
        <v/>
      </c>
      <c r="CH212" s="44">
        <f t="shared" si="309"/>
        <v>0</v>
      </c>
      <c r="CI212" s="42" t="str">
        <f t="shared" si="310"/>
        <v/>
      </c>
      <c r="CJ212" s="42"/>
      <c r="CM212" s="6">
        <f t="shared" si="283"/>
        <v>206</v>
      </c>
      <c r="CN212" s="9">
        <f t="shared" si="311"/>
        <v>500</v>
      </c>
      <c r="CQ212" s="8">
        <f t="shared" si="271"/>
        <v>500</v>
      </c>
      <c r="CR212" s="42" t="str">
        <f t="shared" si="312"/>
        <v>NA</v>
      </c>
      <c r="CS212" s="43" t="str" cm="1">
        <f t="array" ref="CS212">IFERROR(_xlfn.XLOOKUP($B$4&amp;$B$11&amp;CR212,$A$69:$A$91&amp;$B$69:$B$91&amp;$C$69:$C$91,$D$69:$D$91),"")</f>
        <v/>
      </c>
      <c r="CT212" s="42" t="str">
        <f t="shared" si="278"/>
        <v/>
      </c>
      <c r="CU212" s="44" t="str">
        <f t="shared" si="313"/>
        <v/>
      </c>
      <c r="CV212" s="44">
        <f t="shared" si="314"/>
        <v>0</v>
      </c>
      <c r="CW212" s="42" t="str">
        <f t="shared" si="315"/>
        <v/>
      </c>
      <c r="DA212" s="6">
        <f t="shared" si="284"/>
        <v>206</v>
      </c>
      <c r="DB212" s="4">
        <f t="shared" si="263"/>
        <v>625</v>
      </c>
      <c r="DC212" s="6">
        <f t="shared" si="316"/>
        <v>0</v>
      </c>
      <c r="DE212" s="24">
        <f t="shared" si="272"/>
        <v>625</v>
      </c>
      <c r="DF212" s="42" t="str">
        <f t="shared" si="317"/>
        <v>NA</v>
      </c>
      <c r="DG212" s="43" t="str" cm="1">
        <f t="array" ref="DG212">IFERROR(_xlfn.XLOOKUP($B$4&amp;$B$11&amp;DF212,$A$69:$A$91&amp;$B$69:$B$91&amp;$C$69:$C$91,$D$69:$D$91),"")</f>
        <v/>
      </c>
      <c r="DH212" s="44" t="str">
        <f t="shared" si="330"/>
        <v/>
      </c>
      <c r="DI212" s="44">
        <f t="shared" si="318"/>
        <v>0</v>
      </c>
      <c r="DJ212" s="44">
        <f t="shared" si="319"/>
        <v>0</v>
      </c>
      <c r="DK212" s="42" t="str">
        <f t="shared" si="320"/>
        <v/>
      </c>
      <c r="DL212" s="42"/>
      <c r="DO212" s="6">
        <f t="shared" si="285"/>
        <v>206</v>
      </c>
      <c r="DP212" s="3">
        <f t="shared" si="264"/>
        <v>625</v>
      </c>
      <c r="DS212" s="24">
        <f t="shared" si="279"/>
        <v>625</v>
      </c>
      <c r="DT212" s="42" t="str">
        <f t="shared" si="321"/>
        <v>NA</v>
      </c>
      <c r="DU212" s="43" t="str" cm="1">
        <f t="array" ref="DU212">IFERROR(_xlfn.XLOOKUP($B$4&amp;$B$11&amp;DT212,$A$69:$A$91&amp;$B$69:$B$91&amp;$C$69:$C$91,$D$69:$D$91),"")</f>
        <v/>
      </c>
      <c r="DV212" s="44" t="str">
        <f t="shared" si="331"/>
        <v/>
      </c>
      <c r="DW212" s="44">
        <f t="shared" si="322"/>
        <v>0</v>
      </c>
      <c r="DX212" s="44">
        <f t="shared" si="323"/>
        <v>0</v>
      </c>
      <c r="DY212" s="42" t="str">
        <f t="shared" si="324"/>
        <v/>
      </c>
      <c r="DZ212" s="42"/>
      <c r="EC212" s="6">
        <f t="shared" si="286"/>
        <v>206</v>
      </c>
      <c r="ED212" s="47">
        <f t="shared" si="259"/>
        <v>531.91489361702122</v>
      </c>
      <c r="EE212" s="6">
        <f t="shared" si="333"/>
        <v>0</v>
      </c>
      <c r="EG212" s="8">
        <f t="shared" si="273"/>
        <v>531.91489361702122</v>
      </c>
      <c r="EH212" s="45" t="s">
        <v>62</v>
      </c>
      <c r="EI212" s="110">
        <f t="shared" si="260"/>
        <v>0</v>
      </c>
      <c r="EJ212" s="109">
        <f t="shared" si="332"/>
        <v>0</v>
      </c>
      <c r="EK212" s="109">
        <f t="shared" si="325"/>
        <v>0</v>
      </c>
      <c r="EL212" s="44">
        <f t="shared" si="326"/>
        <v>0</v>
      </c>
      <c r="EM212" s="42" t="str">
        <f t="shared" si="327"/>
        <v/>
      </c>
    </row>
    <row r="213" spans="21:143" x14ac:dyDescent="0.25">
      <c r="U213" s="6">
        <f t="shared" si="280"/>
        <v>207</v>
      </c>
      <c r="V213" s="9">
        <f t="shared" si="287"/>
        <v>500</v>
      </c>
      <c r="Y213" s="8">
        <f t="shared" si="267"/>
        <v>500</v>
      </c>
      <c r="Z213" s="30" t="str">
        <f t="shared" si="288"/>
        <v>NA</v>
      </c>
      <c r="AA213" s="28" t="str" cm="1">
        <f t="array" ref="AA213">IFERROR(_xlfn.XLOOKUP($B$4&amp;$B$11&amp;Z213,$A$69:$A$91&amp;$B$69:$B$91&amp;$C$69:$C$91,$D$69:$D$91),"")</f>
        <v/>
      </c>
      <c r="AB213" s="30" t="str">
        <f t="shared" si="274"/>
        <v/>
      </c>
      <c r="AC213" s="29" t="str">
        <f t="shared" si="289"/>
        <v/>
      </c>
      <c r="AD213" s="29">
        <f t="shared" si="290"/>
        <v>0</v>
      </c>
      <c r="AE213" s="30" t="str">
        <f t="shared" si="291"/>
        <v/>
      </c>
      <c r="AI213" s="6">
        <f t="shared" si="281"/>
        <v>207</v>
      </c>
      <c r="AJ213" s="9">
        <f t="shared" si="292"/>
        <v>500</v>
      </c>
      <c r="AM213" s="8">
        <f t="shared" si="268"/>
        <v>500</v>
      </c>
      <c r="AN213" s="32" t="str">
        <f t="shared" si="293"/>
        <v>NA</v>
      </c>
      <c r="AO213" s="33" t="str" cm="1">
        <f t="array" ref="AO213">IFERROR(_xlfn.XLOOKUP($B$4&amp;$B$11&amp;AN213,$A$69:$A$91&amp;$B$69:$B$91&amp;$C$69:$C$91,$D$69:$D$91),"")</f>
        <v/>
      </c>
      <c r="AP213" s="32" t="str">
        <f t="shared" si="275"/>
        <v/>
      </c>
      <c r="AQ213" s="37" t="str">
        <f t="shared" si="294"/>
        <v/>
      </c>
      <c r="AR213" s="37">
        <f t="shared" si="295"/>
        <v>0</v>
      </c>
      <c r="AS213" s="32" t="str">
        <f t="shared" si="296"/>
        <v/>
      </c>
      <c r="AT213" s="32"/>
      <c r="AU213" s="8"/>
      <c r="AV213" s="8"/>
      <c r="AW213" s="20">
        <f t="shared" si="265"/>
        <v>207</v>
      </c>
      <c r="AX213" s="22">
        <f t="shared" si="261"/>
        <v>625</v>
      </c>
      <c r="AY213" s="8"/>
      <c r="AZ213" s="8"/>
      <c r="BA213" s="22">
        <f t="shared" si="266"/>
        <v>625</v>
      </c>
      <c r="BB213" s="32" t="str">
        <f t="shared" si="297"/>
        <v>NA</v>
      </c>
      <c r="BC213" s="33" t="str" cm="1">
        <f t="array" ref="BC213">IFERROR(_xlfn.XLOOKUP($B$4&amp;$B$11&amp;BB213,$A$69:$A$91&amp;$B$69:$B$91&amp;$C$69:$C$91,$D$69:$D$91),"")</f>
        <v/>
      </c>
      <c r="BD213" s="37" t="str">
        <f t="shared" si="328"/>
        <v/>
      </c>
      <c r="BE213" s="37">
        <f t="shared" si="298"/>
        <v>0</v>
      </c>
      <c r="BF213" s="37">
        <f t="shared" si="299"/>
        <v>0</v>
      </c>
      <c r="BG213" s="32" t="str">
        <f t="shared" si="300"/>
        <v/>
      </c>
      <c r="BK213" s="20">
        <f t="shared" si="276"/>
        <v>207</v>
      </c>
      <c r="BL213" s="22">
        <f t="shared" si="262"/>
        <v>625</v>
      </c>
      <c r="BO213" s="22">
        <f t="shared" si="269"/>
        <v>625</v>
      </c>
      <c r="BP213" s="32" t="str">
        <f t="shared" si="301"/>
        <v>NA</v>
      </c>
      <c r="BQ213" s="33" t="str" cm="1">
        <f t="array" ref="BQ213">IFERROR(_xlfn.XLOOKUP($B$4&amp;$B$11&amp;BP213,$A$69:$A$91&amp;$B$69:$B$91&amp;$C$69:$C$91,$D$69:$D$91),"")</f>
        <v/>
      </c>
      <c r="BR213" s="37" t="str">
        <f t="shared" si="329"/>
        <v/>
      </c>
      <c r="BS213" s="37">
        <f t="shared" si="302"/>
        <v>0</v>
      </c>
      <c r="BT213" s="37">
        <f t="shared" si="303"/>
        <v>0</v>
      </c>
      <c r="BU213" s="32" t="str">
        <f t="shared" si="304"/>
        <v/>
      </c>
      <c r="BV213" s="32"/>
      <c r="BY213" s="6">
        <f t="shared" si="282"/>
        <v>207</v>
      </c>
      <c r="BZ213" s="9">
        <f t="shared" si="305"/>
        <v>500</v>
      </c>
      <c r="CA213" s="6">
        <f t="shared" si="306"/>
        <v>0</v>
      </c>
      <c r="CC213" s="8">
        <f t="shared" si="270"/>
        <v>500</v>
      </c>
      <c r="CD213" s="42" t="str">
        <f t="shared" si="307"/>
        <v>NA</v>
      </c>
      <c r="CE213" s="43" t="str" cm="1">
        <f t="array" ref="CE213">IFERROR(_xlfn.XLOOKUP($B$4&amp;$B$11&amp;CD213,$A$69:$A$91&amp;$B$69:$B$91&amp;$C$69:$C$91,$D$69:$D$91),"")</f>
        <v/>
      </c>
      <c r="CF213" s="42" t="str">
        <f t="shared" si="277"/>
        <v/>
      </c>
      <c r="CG213" s="44" t="str">
        <f t="shared" si="308"/>
        <v/>
      </c>
      <c r="CH213" s="44">
        <f t="shared" si="309"/>
        <v>0</v>
      </c>
      <c r="CI213" s="42" t="str">
        <f t="shared" si="310"/>
        <v/>
      </c>
      <c r="CJ213" s="42"/>
      <c r="CM213" s="6">
        <f t="shared" si="283"/>
        <v>207</v>
      </c>
      <c r="CN213" s="9">
        <f t="shared" si="311"/>
        <v>500</v>
      </c>
      <c r="CQ213" s="8">
        <f t="shared" si="271"/>
        <v>500</v>
      </c>
      <c r="CR213" s="42" t="str">
        <f t="shared" si="312"/>
        <v>NA</v>
      </c>
      <c r="CS213" s="43" t="str" cm="1">
        <f t="array" ref="CS213">IFERROR(_xlfn.XLOOKUP($B$4&amp;$B$11&amp;CR213,$A$69:$A$91&amp;$B$69:$B$91&amp;$C$69:$C$91,$D$69:$D$91),"")</f>
        <v/>
      </c>
      <c r="CT213" s="42" t="str">
        <f t="shared" si="278"/>
        <v/>
      </c>
      <c r="CU213" s="44" t="str">
        <f t="shared" si="313"/>
        <v/>
      </c>
      <c r="CV213" s="44">
        <f t="shared" si="314"/>
        <v>0</v>
      </c>
      <c r="CW213" s="42" t="str">
        <f t="shared" si="315"/>
        <v/>
      </c>
      <c r="DA213" s="6">
        <f t="shared" si="284"/>
        <v>207</v>
      </c>
      <c r="DB213" s="4">
        <f t="shared" si="263"/>
        <v>625</v>
      </c>
      <c r="DC213" s="6">
        <f t="shared" si="316"/>
        <v>0</v>
      </c>
      <c r="DE213" s="24">
        <f t="shared" si="272"/>
        <v>625</v>
      </c>
      <c r="DF213" s="42" t="str">
        <f t="shared" si="317"/>
        <v>NA</v>
      </c>
      <c r="DG213" s="43" t="str" cm="1">
        <f t="array" ref="DG213">IFERROR(_xlfn.XLOOKUP($B$4&amp;$B$11&amp;DF213,$A$69:$A$91&amp;$B$69:$B$91&amp;$C$69:$C$91,$D$69:$D$91),"")</f>
        <v/>
      </c>
      <c r="DH213" s="44" t="str">
        <f t="shared" si="330"/>
        <v/>
      </c>
      <c r="DI213" s="44">
        <f t="shared" si="318"/>
        <v>0</v>
      </c>
      <c r="DJ213" s="44">
        <f t="shared" si="319"/>
        <v>0</v>
      </c>
      <c r="DK213" s="42" t="str">
        <f t="shared" si="320"/>
        <v/>
      </c>
      <c r="DL213" s="42"/>
      <c r="DO213" s="6">
        <f t="shared" si="285"/>
        <v>207</v>
      </c>
      <c r="DP213" s="3">
        <f t="shared" si="264"/>
        <v>625</v>
      </c>
      <c r="DS213" s="24">
        <f t="shared" si="279"/>
        <v>625</v>
      </c>
      <c r="DT213" s="42" t="str">
        <f t="shared" si="321"/>
        <v>NA</v>
      </c>
      <c r="DU213" s="43" t="str" cm="1">
        <f t="array" ref="DU213">IFERROR(_xlfn.XLOOKUP($B$4&amp;$B$11&amp;DT213,$A$69:$A$91&amp;$B$69:$B$91&amp;$C$69:$C$91,$D$69:$D$91),"")</f>
        <v/>
      </c>
      <c r="DV213" s="44" t="str">
        <f t="shared" si="331"/>
        <v/>
      </c>
      <c r="DW213" s="44">
        <f t="shared" si="322"/>
        <v>0</v>
      </c>
      <c r="DX213" s="44">
        <f t="shared" si="323"/>
        <v>0</v>
      </c>
      <c r="DY213" s="42" t="str">
        <f t="shared" si="324"/>
        <v/>
      </c>
      <c r="DZ213" s="42"/>
      <c r="EC213" s="6">
        <f t="shared" si="286"/>
        <v>207</v>
      </c>
      <c r="ED213" s="47">
        <f t="shared" si="259"/>
        <v>531.91489361702122</v>
      </c>
      <c r="EE213" s="6">
        <f t="shared" si="333"/>
        <v>0</v>
      </c>
      <c r="EG213" s="8">
        <f t="shared" si="273"/>
        <v>531.91489361702122</v>
      </c>
      <c r="EH213" s="45" t="s">
        <v>62</v>
      </c>
      <c r="EI213" s="110">
        <f t="shared" si="260"/>
        <v>0</v>
      </c>
      <c r="EJ213" s="109">
        <f t="shared" si="332"/>
        <v>0</v>
      </c>
      <c r="EK213" s="109">
        <f t="shared" si="325"/>
        <v>0</v>
      </c>
      <c r="EL213" s="44">
        <f t="shared" si="326"/>
        <v>0</v>
      </c>
      <c r="EM213" s="42" t="str">
        <f t="shared" si="327"/>
        <v/>
      </c>
    </row>
    <row r="214" spans="21:143" x14ac:dyDescent="0.25">
      <c r="U214" s="6">
        <f t="shared" si="280"/>
        <v>208</v>
      </c>
      <c r="V214" s="9">
        <f t="shared" si="287"/>
        <v>500</v>
      </c>
      <c r="Y214" s="8">
        <f t="shared" si="267"/>
        <v>500</v>
      </c>
      <c r="Z214" s="30" t="str">
        <f t="shared" si="288"/>
        <v>NA</v>
      </c>
      <c r="AA214" s="28" t="str" cm="1">
        <f t="array" ref="AA214">IFERROR(_xlfn.XLOOKUP($B$4&amp;$B$11&amp;Z214,$A$69:$A$91&amp;$B$69:$B$91&amp;$C$69:$C$91,$D$69:$D$91),"")</f>
        <v/>
      </c>
      <c r="AB214" s="30" t="str">
        <f t="shared" si="274"/>
        <v/>
      </c>
      <c r="AC214" s="29" t="str">
        <f t="shared" si="289"/>
        <v/>
      </c>
      <c r="AD214" s="29">
        <f t="shared" si="290"/>
        <v>0</v>
      </c>
      <c r="AE214" s="30" t="str">
        <f t="shared" si="291"/>
        <v/>
      </c>
      <c r="AI214" s="6">
        <f t="shared" si="281"/>
        <v>208</v>
      </c>
      <c r="AJ214" s="9">
        <f t="shared" si="292"/>
        <v>500</v>
      </c>
      <c r="AM214" s="8">
        <f t="shared" si="268"/>
        <v>500</v>
      </c>
      <c r="AN214" s="32" t="str">
        <f t="shared" si="293"/>
        <v>NA</v>
      </c>
      <c r="AO214" s="33" t="str" cm="1">
        <f t="array" ref="AO214">IFERROR(_xlfn.XLOOKUP($B$4&amp;$B$11&amp;AN214,$A$69:$A$91&amp;$B$69:$B$91&amp;$C$69:$C$91,$D$69:$D$91),"")</f>
        <v/>
      </c>
      <c r="AP214" s="32" t="str">
        <f t="shared" si="275"/>
        <v/>
      </c>
      <c r="AQ214" s="37" t="str">
        <f t="shared" si="294"/>
        <v/>
      </c>
      <c r="AR214" s="37">
        <f t="shared" si="295"/>
        <v>0</v>
      </c>
      <c r="AS214" s="32" t="str">
        <f t="shared" si="296"/>
        <v/>
      </c>
      <c r="AT214" s="32"/>
      <c r="AU214" s="8"/>
      <c r="AV214" s="8"/>
      <c r="AW214" s="20">
        <f t="shared" si="265"/>
        <v>208</v>
      </c>
      <c r="AX214" s="22">
        <f t="shared" si="261"/>
        <v>625</v>
      </c>
      <c r="AY214" s="8"/>
      <c r="AZ214" s="8"/>
      <c r="BA214" s="22">
        <f t="shared" si="266"/>
        <v>625</v>
      </c>
      <c r="BB214" s="32" t="str">
        <f t="shared" si="297"/>
        <v>NA</v>
      </c>
      <c r="BC214" s="33" t="str" cm="1">
        <f t="array" ref="BC214">IFERROR(_xlfn.XLOOKUP($B$4&amp;$B$11&amp;BB214,$A$69:$A$91&amp;$B$69:$B$91&amp;$C$69:$C$91,$D$69:$D$91),"")</f>
        <v/>
      </c>
      <c r="BD214" s="37" t="str">
        <f t="shared" si="328"/>
        <v/>
      </c>
      <c r="BE214" s="37">
        <f t="shared" si="298"/>
        <v>0</v>
      </c>
      <c r="BF214" s="37">
        <f t="shared" si="299"/>
        <v>0</v>
      </c>
      <c r="BG214" s="32" t="str">
        <f t="shared" si="300"/>
        <v/>
      </c>
      <c r="BK214" s="20">
        <f t="shared" si="276"/>
        <v>208</v>
      </c>
      <c r="BL214" s="22">
        <f t="shared" si="262"/>
        <v>625</v>
      </c>
      <c r="BO214" s="22">
        <f t="shared" si="269"/>
        <v>625</v>
      </c>
      <c r="BP214" s="32" t="str">
        <f t="shared" si="301"/>
        <v>NA</v>
      </c>
      <c r="BQ214" s="33" t="str" cm="1">
        <f t="array" ref="BQ214">IFERROR(_xlfn.XLOOKUP($B$4&amp;$B$11&amp;BP214,$A$69:$A$91&amp;$B$69:$B$91&amp;$C$69:$C$91,$D$69:$D$91),"")</f>
        <v/>
      </c>
      <c r="BR214" s="37" t="str">
        <f t="shared" si="329"/>
        <v/>
      </c>
      <c r="BS214" s="37">
        <f t="shared" si="302"/>
        <v>0</v>
      </c>
      <c r="BT214" s="37">
        <f t="shared" si="303"/>
        <v>0</v>
      </c>
      <c r="BU214" s="32" t="str">
        <f t="shared" si="304"/>
        <v/>
      </c>
      <c r="BV214" s="32"/>
      <c r="BY214" s="6">
        <f t="shared" si="282"/>
        <v>208</v>
      </c>
      <c r="BZ214" s="9">
        <f t="shared" si="305"/>
        <v>500</v>
      </c>
      <c r="CA214" s="6">
        <f t="shared" si="306"/>
        <v>0</v>
      </c>
      <c r="CC214" s="8">
        <f t="shared" si="270"/>
        <v>500</v>
      </c>
      <c r="CD214" s="42" t="str">
        <f t="shared" si="307"/>
        <v>NA</v>
      </c>
      <c r="CE214" s="43" t="str" cm="1">
        <f t="array" ref="CE214">IFERROR(_xlfn.XLOOKUP($B$4&amp;$B$11&amp;CD214,$A$69:$A$91&amp;$B$69:$B$91&amp;$C$69:$C$91,$D$69:$D$91),"")</f>
        <v/>
      </c>
      <c r="CF214" s="42" t="str">
        <f t="shared" si="277"/>
        <v/>
      </c>
      <c r="CG214" s="44" t="str">
        <f t="shared" si="308"/>
        <v/>
      </c>
      <c r="CH214" s="44">
        <f t="shared" si="309"/>
        <v>0</v>
      </c>
      <c r="CI214" s="42" t="str">
        <f t="shared" si="310"/>
        <v/>
      </c>
      <c r="CJ214" s="42"/>
      <c r="CM214" s="6">
        <f t="shared" si="283"/>
        <v>208</v>
      </c>
      <c r="CN214" s="9">
        <f t="shared" si="311"/>
        <v>500</v>
      </c>
      <c r="CQ214" s="8">
        <f t="shared" si="271"/>
        <v>500</v>
      </c>
      <c r="CR214" s="42" t="str">
        <f t="shared" si="312"/>
        <v>NA</v>
      </c>
      <c r="CS214" s="43" t="str" cm="1">
        <f t="array" ref="CS214">IFERROR(_xlfn.XLOOKUP($B$4&amp;$B$11&amp;CR214,$A$69:$A$91&amp;$B$69:$B$91&amp;$C$69:$C$91,$D$69:$D$91),"")</f>
        <v/>
      </c>
      <c r="CT214" s="42" t="str">
        <f t="shared" si="278"/>
        <v/>
      </c>
      <c r="CU214" s="44" t="str">
        <f t="shared" si="313"/>
        <v/>
      </c>
      <c r="CV214" s="44">
        <f t="shared" si="314"/>
        <v>0</v>
      </c>
      <c r="CW214" s="42" t="str">
        <f t="shared" si="315"/>
        <v/>
      </c>
      <c r="DA214" s="6">
        <f t="shared" si="284"/>
        <v>208</v>
      </c>
      <c r="DB214" s="4">
        <f t="shared" si="263"/>
        <v>625</v>
      </c>
      <c r="DC214" s="6">
        <f t="shared" si="316"/>
        <v>0</v>
      </c>
      <c r="DE214" s="24">
        <f t="shared" si="272"/>
        <v>625</v>
      </c>
      <c r="DF214" s="42" t="str">
        <f t="shared" si="317"/>
        <v>NA</v>
      </c>
      <c r="DG214" s="43" t="str" cm="1">
        <f t="array" ref="DG214">IFERROR(_xlfn.XLOOKUP($B$4&amp;$B$11&amp;DF214,$A$69:$A$91&amp;$B$69:$B$91&amp;$C$69:$C$91,$D$69:$D$91),"")</f>
        <v/>
      </c>
      <c r="DH214" s="44" t="str">
        <f t="shared" si="330"/>
        <v/>
      </c>
      <c r="DI214" s="44">
        <f t="shared" si="318"/>
        <v>0</v>
      </c>
      <c r="DJ214" s="44">
        <f t="shared" si="319"/>
        <v>0</v>
      </c>
      <c r="DK214" s="42" t="str">
        <f t="shared" si="320"/>
        <v/>
      </c>
      <c r="DL214" s="42"/>
      <c r="DO214" s="6">
        <f t="shared" si="285"/>
        <v>208</v>
      </c>
      <c r="DP214" s="3">
        <f t="shared" si="264"/>
        <v>625</v>
      </c>
      <c r="DS214" s="24">
        <f t="shared" si="279"/>
        <v>625</v>
      </c>
      <c r="DT214" s="42" t="str">
        <f t="shared" si="321"/>
        <v>NA</v>
      </c>
      <c r="DU214" s="43" t="str" cm="1">
        <f t="array" ref="DU214">IFERROR(_xlfn.XLOOKUP($B$4&amp;$B$11&amp;DT214,$A$69:$A$91&amp;$B$69:$B$91&amp;$C$69:$C$91,$D$69:$D$91),"")</f>
        <v/>
      </c>
      <c r="DV214" s="44" t="str">
        <f t="shared" si="331"/>
        <v/>
      </c>
      <c r="DW214" s="44">
        <f t="shared" si="322"/>
        <v>0</v>
      </c>
      <c r="DX214" s="44">
        <f t="shared" si="323"/>
        <v>0</v>
      </c>
      <c r="DY214" s="42" t="str">
        <f t="shared" si="324"/>
        <v/>
      </c>
      <c r="DZ214" s="42"/>
      <c r="EC214" s="6">
        <f t="shared" si="286"/>
        <v>208</v>
      </c>
      <c r="ED214" s="47">
        <f t="shared" si="259"/>
        <v>531.91489361702122</v>
      </c>
      <c r="EE214" s="6">
        <f t="shared" si="333"/>
        <v>0</v>
      </c>
      <c r="EG214" s="8">
        <f t="shared" si="273"/>
        <v>531.91489361702122</v>
      </c>
      <c r="EH214" s="45" t="s">
        <v>62</v>
      </c>
      <c r="EI214" s="110">
        <f t="shared" si="260"/>
        <v>0</v>
      </c>
      <c r="EJ214" s="109">
        <f t="shared" si="332"/>
        <v>0</v>
      </c>
      <c r="EK214" s="109">
        <f t="shared" si="325"/>
        <v>0</v>
      </c>
      <c r="EL214" s="44">
        <f t="shared" si="326"/>
        <v>0</v>
      </c>
      <c r="EM214" s="42" t="str">
        <f t="shared" si="327"/>
        <v/>
      </c>
    </row>
    <row r="215" spans="21:143" x14ac:dyDescent="0.25">
      <c r="U215" s="6">
        <f t="shared" si="280"/>
        <v>209</v>
      </c>
      <c r="V215" s="9">
        <f t="shared" si="287"/>
        <v>500</v>
      </c>
      <c r="Y215" s="8">
        <f t="shared" si="267"/>
        <v>500</v>
      </c>
      <c r="Z215" s="30" t="str">
        <f t="shared" si="288"/>
        <v>NA</v>
      </c>
      <c r="AA215" s="28" t="str" cm="1">
        <f t="array" ref="AA215">IFERROR(_xlfn.XLOOKUP($B$4&amp;$B$11&amp;Z215,$A$69:$A$91&amp;$B$69:$B$91&amp;$C$69:$C$91,$D$69:$D$91),"")</f>
        <v/>
      </c>
      <c r="AB215" s="30" t="str">
        <f t="shared" si="274"/>
        <v/>
      </c>
      <c r="AC215" s="29" t="str">
        <f t="shared" si="289"/>
        <v/>
      </c>
      <c r="AD215" s="29">
        <f t="shared" si="290"/>
        <v>0</v>
      </c>
      <c r="AE215" s="30" t="str">
        <f t="shared" si="291"/>
        <v/>
      </c>
      <c r="AI215" s="6">
        <f t="shared" si="281"/>
        <v>209</v>
      </c>
      <c r="AJ215" s="9">
        <f t="shared" si="292"/>
        <v>500</v>
      </c>
      <c r="AM215" s="8">
        <f t="shared" si="268"/>
        <v>500</v>
      </c>
      <c r="AN215" s="32" t="str">
        <f t="shared" si="293"/>
        <v>NA</v>
      </c>
      <c r="AO215" s="33" t="str" cm="1">
        <f t="array" ref="AO215">IFERROR(_xlfn.XLOOKUP($B$4&amp;$B$11&amp;AN215,$A$69:$A$91&amp;$B$69:$B$91&amp;$C$69:$C$91,$D$69:$D$91),"")</f>
        <v/>
      </c>
      <c r="AP215" s="32" t="str">
        <f t="shared" si="275"/>
        <v/>
      </c>
      <c r="AQ215" s="37" t="str">
        <f t="shared" si="294"/>
        <v/>
      </c>
      <c r="AR215" s="37">
        <f t="shared" si="295"/>
        <v>0</v>
      </c>
      <c r="AS215" s="32" t="str">
        <f t="shared" si="296"/>
        <v/>
      </c>
      <c r="AT215" s="32"/>
      <c r="AU215" s="8"/>
      <c r="AV215" s="8"/>
      <c r="AW215" s="20">
        <f t="shared" si="265"/>
        <v>209</v>
      </c>
      <c r="AX215" s="22">
        <f t="shared" si="261"/>
        <v>625</v>
      </c>
      <c r="AY215" s="8"/>
      <c r="AZ215" s="8"/>
      <c r="BA215" s="22">
        <f t="shared" si="266"/>
        <v>625</v>
      </c>
      <c r="BB215" s="32" t="str">
        <f t="shared" si="297"/>
        <v>NA</v>
      </c>
      <c r="BC215" s="33" t="str" cm="1">
        <f t="array" ref="BC215">IFERROR(_xlfn.XLOOKUP($B$4&amp;$B$11&amp;BB215,$A$69:$A$91&amp;$B$69:$B$91&amp;$C$69:$C$91,$D$69:$D$91),"")</f>
        <v/>
      </c>
      <c r="BD215" s="37" t="str">
        <f t="shared" si="328"/>
        <v/>
      </c>
      <c r="BE215" s="37">
        <f t="shared" si="298"/>
        <v>0</v>
      </c>
      <c r="BF215" s="37">
        <f t="shared" si="299"/>
        <v>0</v>
      </c>
      <c r="BG215" s="32" t="str">
        <f t="shared" si="300"/>
        <v/>
      </c>
      <c r="BK215" s="20">
        <f t="shared" si="276"/>
        <v>209</v>
      </c>
      <c r="BL215" s="22">
        <f t="shared" si="262"/>
        <v>625</v>
      </c>
      <c r="BO215" s="22">
        <f t="shared" si="269"/>
        <v>625</v>
      </c>
      <c r="BP215" s="32" t="str">
        <f t="shared" si="301"/>
        <v>NA</v>
      </c>
      <c r="BQ215" s="33" t="str" cm="1">
        <f t="array" ref="BQ215">IFERROR(_xlfn.XLOOKUP($B$4&amp;$B$11&amp;BP215,$A$69:$A$91&amp;$B$69:$B$91&amp;$C$69:$C$91,$D$69:$D$91),"")</f>
        <v/>
      </c>
      <c r="BR215" s="37" t="str">
        <f t="shared" si="329"/>
        <v/>
      </c>
      <c r="BS215" s="37">
        <f t="shared" si="302"/>
        <v>0</v>
      </c>
      <c r="BT215" s="37">
        <f t="shared" si="303"/>
        <v>0</v>
      </c>
      <c r="BU215" s="32" t="str">
        <f t="shared" si="304"/>
        <v/>
      </c>
      <c r="BV215" s="32"/>
      <c r="BY215" s="6">
        <f t="shared" si="282"/>
        <v>209</v>
      </c>
      <c r="BZ215" s="9">
        <f t="shared" si="305"/>
        <v>500</v>
      </c>
      <c r="CA215" s="6">
        <f t="shared" si="306"/>
        <v>0</v>
      </c>
      <c r="CC215" s="8">
        <f t="shared" si="270"/>
        <v>500</v>
      </c>
      <c r="CD215" s="42" t="str">
        <f t="shared" si="307"/>
        <v>NA</v>
      </c>
      <c r="CE215" s="43" t="str" cm="1">
        <f t="array" ref="CE215">IFERROR(_xlfn.XLOOKUP($B$4&amp;$B$11&amp;CD215,$A$69:$A$91&amp;$B$69:$B$91&amp;$C$69:$C$91,$D$69:$D$91),"")</f>
        <v/>
      </c>
      <c r="CF215" s="42" t="str">
        <f t="shared" si="277"/>
        <v/>
      </c>
      <c r="CG215" s="44" t="str">
        <f t="shared" si="308"/>
        <v/>
      </c>
      <c r="CH215" s="44">
        <f t="shared" si="309"/>
        <v>0</v>
      </c>
      <c r="CI215" s="42" t="str">
        <f t="shared" si="310"/>
        <v/>
      </c>
      <c r="CJ215" s="42"/>
      <c r="CM215" s="6">
        <f t="shared" si="283"/>
        <v>209</v>
      </c>
      <c r="CN215" s="9">
        <f t="shared" si="311"/>
        <v>500</v>
      </c>
      <c r="CQ215" s="8">
        <f t="shared" si="271"/>
        <v>500</v>
      </c>
      <c r="CR215" s="42" t="str">
        <f t="shared" si="312"/>
        <v>NA</v>
      </c>
      <c r="CS215" s="43" t="str" cm="1">
        <f t="array" ref="CS215">IFERROR(_xlfn.XLOOKUP($B$4&amp;$B$11&amp;CR215,$A$69:$A$91&amp;$B$69:$B$91&amp;$C$69:$C$91,$D$69:$D$91),"")</f>
        <v/>
      </c>
      <c r="CT215" s="42" t="str">
        <f t="shared" si="278"/>
        <v/>
      </c>
      <c r="CU215" s="44" t="str">
        <f t="shared" si="313"/>
        <v/>
      </c>
      <c r="CV215" s="44">
        <f t="shared" si="314"/>
        <v>0</v>
      </c>
      <c r="CW215" s="42" t="str">
        <f t="shared" si="315"/>
        <v/>
      </c>
      <c r="DA215" s="6">
        <f t="shared" si="284"/>
        <v>209</v>
      </c>
      <c r="DB215" s="4">
        <f t="shared" si="263"/>
        <v>625</v>
      </c>
      <c r="DC215" s="6">
        <f t="shared" si="316"/>
        <v>0</v>
      </c>
      <c r="DE215" s="24">
        <f t="shared" si="272"/>
        <v>625</v>
      </c>
      <c r="DF215" s="42" t="str">
        <f t="shared" si="317"/>
        <v>NA</v>
      </c>
      <c r="DG215" s="43" t="str" cm="1">
        <f t="array" ref="DG215">IFERROR(_xlfn.XLOOKUP($B$4&amp;$B$11&amp;DF215,$A$69:$A$91&amp;$B$69:$B$91&amp;$C$69:$C$91,$D$69:$D$91),"")</f>
        <v/>
      </c>
      <c r="DH215" s="44" t="str">
        <f t="shared" si="330"/>
        <v/>
      </c>
      <c r="DI215" s="44">
        <f t="shared" si="318"/>
        <v>0</v>
      </c>
      <c r="DJ215" s="44">
        <f t="shared" si="319"/>
        <v>0</v>
      </c>
      <c r="DK215" s="42" t="str">
        <f t="shared" si="320"/>
        <v/>
      </c>
      <c r="DL215" s="42"/>
      <c r="DO215" s="6">
        <f t="shared" si="285"/>
        <v>209</v>
      </c>
      <c r="DP215" s="3">
        <f t="shared" si="264"/>
        <v>625</v>
      </c>
      <c r="DS215" s="24">
        <f t="shared" si="279"/>
        <v>625</v>
      </c>
      <c r="DT215" s="42" t="str">
        <f t="shared" si="321"/>
        <v>NA</v>
      </c>
      <c r="DU215" s="43" t="str" cm="1">
        <f t="array" ref="DU215">IFERROR(_xlfn.XLOOKUP($B$4&amp;$B$11&amp;DT215,$A$69:$A$91&amp;$B$69:$B$91&amp;$C$69:$C$91,$D$69:$D$91),"")</f>
        <v/>
      </c>
      <c r="DV215" s="44" t="str">
        <f t="shared" si="331"/>
        <v/>
      </c>
      <c r="DW215" s="44">
        <f t="shared" si="322"/>
        <v>0</v>
      </c>
      <c r="DX215" s="44">
        <f t="shared" si="323"/>
        <v>0</v>
      </c>
      <c r="DY215" s="42" t="str">
        <f t="shared" si="324"/>
        <v/>
      </c>
      <c r="DZ215" s="42"/>
      <c r="EC215" s="6">
        <f t="shared" si="286"/>
        <v>209</v>
      </c>
      <c r="ED215" s="47">
        <f t="shared" si="259"/>
        <v>531.91489361702122</v>
      </c>
      <c r="EE215" s="6">
        <f t="shared" si="333"/>
        <v>0</v>
      </c>
      <c r="EG215" s="8">
        <f t="shared" si="273"/>
        <v>531.91489361702122</v>
      </c>
      <c r="EH215" s="45" t="s">
        <v>62</v>
      </c>
      <c r="EI215" s="110">
        <f t="shared" si="260"/>
        <v>0</v>
      </c>
      <c r="EJ215" s="109">
        <f t="shared" si="332"/>
        <v>0</v>
      </c>
      <c r="EK215" s="109">
        <f t="shared" si="325"/>
        <v>0</v>
      </c>
      <c r="EL215" s="44">
        <f t="shared" si="326"/>
        <v>0</v>
      </c>
      <c r="EM215" s="42" t="str">
        <f t="shared" si="327"/>
        <v/>
      </c>
    </row>
    <row r="216" spans="21:143" x14ac:dyDescent="0.25">
      <c r="U216" s="6">
        <f t="shared" si="280"/>
        <v>210</v>
      </c>
      <c r="V216" s="9">
        <f t="shared" si="287"/>
        <v>500</v>
      </c>
      <c r="Y216" s="8">
        <f t="shared" si="267"/>
        <v>500</v>
      </c>
      <c r="Z216" s="30" t="str">
        <f t="shared" si="288"/>
        <v>NA</v>
      </c>
      <c r="AA216" s="28" t="str" cm="1">
        <f t="array" ref="AA216">IFERROR(_xlfn.XLOOKUP($B$4&amp;$B$11&amp;Z216,$A$69:$A$91&amp;$B$69:$B$91&amp;$C$69:$C$91,$D$69:$D$91),"")</f>
        <v/>
      </c>
      <c r="AB216" s="30" t="str">
        <f t="shared" si="274"/>
        <v/>
      </c>
      <c r="AC216" s="29" t="str">
        <f t="shared" si="289"/>
        <v/>
      </c>
      <c r="AD216" s="29">
        <f t="shared" si="290"/>
        <v>0</v>
      </c>
      <c r="AE216" s="30" t="str">
        <f t="shared" si="291"/>
        <v/>
      </c>
      <c r="AI216" s="6">
        <f t="shared" si="281"/>
        <v>210</v>
      </c>
      <c r="AJ216" s="9">
        <f t="shared" si="292"/>
        <v>500</v>
      </c>
      <c r="AM216" s="8">
        <f t="shared" si="268"/>
        <v>500</v>
      </c>
      <c r="AN216" s="32" t="str">
        <f t="shared" si="293"/>
        <v>NA</v>
      </c>
      <c r="AO216" s="33" t="str" cm="1">
        <f t="array" ref="AO216">IFERROR(_xlfn.XLOOKUP($B$4&amp;$B$11&amp;AN216,$A$69:$A$91&amp;$B$69:$B$91&amp;$C$69:$C$91,$D$69:$D$91),"")</f>
        <v/>
      </c>
      <c r="AP216" s="32" t="str">
        <f t="shared" si="275"/>
        <v/>
      </c>
      <c r="AQ216" s="37" t="str">
        <f t="shared" si="294"/>
        <v/>
      </c>
      <c r="AR216" s="37">
        <f t="shared" si="295"/>
        <v>0</v>
      </c>
      <c r="AS216" s="32" t="str">
        <f t="shared" si="296"/>
        <v/>
      </c>
      <c r="AT216" s="32"/>
      <c r="AU216" s="8"/>
      <c r="AV216" s="8"/>
      <c r="AW216" s="20">
        <f t="shared" si="265"/>
        <v>210</v>
      </c>
      <c r="AX216" s="22">
        <f t="shared" si="261"/>
        <v>625</v>
      </c>
      <c r="AY216" s="8"/>
      <c r="AZ216" s="8"/>
      <c r="BA216" s="22">
        <f t="shared" si="266"/>
        <v>625</v>
      </c>
      <c r="BB216" s="32" t="str">
        <f t="shared" si="297"/>
        <v>NA</v>
      </c>
      <c r="BC216" s="33" t="str" cm="1">
        <f t="array" ref="BC216">IFERROR(_xlfn.XLOOKUP($B$4&amp;$B$11&amp;BB216,$A$69:$A$91&amp;$B$69:$B$91&amp;$C$69:$C$91,$D$69:$D$91),"")</f>
        <v/>
      </c>
      <c r="BD216" s="37" t="str">
        <f t="shared" si="328"/>
        <v/>
      </c>
      <c r="BE216" s="37">
        <f t="shared" si="298"/>
        <v>0</v>
      </c>
      <c r="BF216" s="37">
        <f t="shared" si="299"/>
        <v>0</v>
      </c>
      <c r="BG216" s="32" t="str">
        <f t="shared" si="300"/>
        <v/>
      </c>
      <c r="BK216" s="20">
        <f t="shared" si="276"/>
        <v>210</v>
      </c>
      <c r="BL216" s="22">
        <f t="shared" si="262"/>
        <v>625</v>
      </c>
      <c r="BO216" s="22">
        <f t="shared" si="269"/>
        <v>625</v>
      </c>
      <c r="BP216" s="32" t="str">
        <f t="shared" si="301"/>
        <v>NA</v>
      </c>
      <c r="BQ216" s="33" t="str" cm="1">
        <f t="array" ref="BQ216">IFERROR(_xlfn.XLOOKUP($B$4&amp;$B$11&amp;BP216,$A$69:$A$91&amp;$B$69:$B$91&amp;$C$69:$C$91,$D$69:$D$91),"")</f>
        <v/>
      </c>
      <c r="BR216" s="37" t="str">
        <f t="shared" si="329"/>
        <v/>
      </c>
      <c r="BS216" s="37">
        <f t="shared" si="302"/>
        <v>0</v>
      </c>
      <c r="BT216" s="37">
        <f t="shared" si="303"/>
        <v>0</v>
      </c>
      <c r="BU216" s="32" t="str">
        <f t="shared" si="304"/>
        <v/>
      </c>
      <c r="BV216" s="32"/>
      <c r="BY216" s="6">
        <f t="shared" si="282"/>
        <v>210</v>
      </c>
      <c r="BZ216" s="9">
        <f t="shared" si="305"/>
        <v>500</v>
      </c>
      <c r="CA216" s="6">
        <f t="shared" si="306"/>
        <v>0</v>
      </c>
      <c r="CC216" s="8">
        <f t="shared" si="270"/>
        <v>500</v>
      </c>
      <c r="CD216" s="42" t="str">
        <f t="shared" si="307"/>
        <v>NA</v>
      </c>
      <c r="CE216" s="43" t="str" cm="1">
        <f t="array" ref="CE216">IFERROR(_xlfn.XLOOKUP($B$4&amp;$B$11&amp;CD216,$A$69:$A$91&amp;$B$69:$B$91&amp;$C$69:$C$91,$D$69:$D$91),"")</f>
        <v/>
      </c>
      <c r="CF216" s="42" t="str">
        <f t="shared" si="277"/>
        <v/>
      </c>
      <c r="CG216" s="44" t="str">
        <f t="shared" si="308"/>
        <v/>
      </c>
      <c r="CH216" s="44">
        <f t="shared" si="309"/>
        <v>0</v>
      </c>
      <c r="CI216" s="42" t="str">
        <f t="shared" si="310"/>
        <v/>
      </c>
      <c r="CJ216" s="42"/>
      <c r="CM216" s="6">
        <f t="shared" si="283"/>
        <v>210</v>
      </c>
      <c r="CN216" s="9">
        <f t="shared" si="311"/>
        <v>500</v>
      </c>
      <c r="CQ216" s="8">
        <f t="shared" si="271"/>
        <v>500</v>
      </c>
      <c r="CR216" s="42" t="str">
        <f t="shared" si="312"/>
        <v>NA</v>
      </c>
      <c r="CS216" s="43" t="str" cm="1">
        <f t="array" ref="CS216">IFERROR(_xlfn.XLOOKUP($B$4&amp;$B$11&amp;CR216,$A$69:$A$91&amp;$B$69:$B$91&amp;$C$69:$C$91,$D$69:$D$91),"")</f>
        <v/>
      </c>
      <c r="CT216" s="42" t="str">
        <f t="shared" si="278"/>
        <v/>
      </c>
      <c r="CU216" s="44" t="str">
        <f t="shared" si="313"/>
        <v/>
      </c>
      <c r="CV216" s="44">
        <f t="shared" si="314"/>
        <v>0</v>
      </c>
      <c r="CW216" s="42" t="str">
        <f t="shared" si="315"/>
        <v/>
      </c>
      <c r="DA216" s="6">
        <f t="shared" si="284"/>
        <v>210</v>
      </c>
      <c r="DB216" s="4">
        <f t="shared" si="263"/>
        <v>625</v>
      </c>
      <c r="DC216" s="6">
        <f t="shared" si="316"/>
        <v>0</v>
      </c>
      <c r="DE216" s="24">
        <f t="shared" si="272"/>
        <v>625</v>
      </c>
      <c r="DF216" s="42" t="str">
        <f t="shared" si="317"/>
        <v>NA</v>
      </c>
      <c r="DG216" s="43" t="str" cm="1">
        <f t="array" ref="DG216">IFERROR(_xlfn.XLOOKUP($B$4&amp;$B$11&amp;DF216,$A$69:$A$91&amp;$B$69:$B$91&amp;$C$69:$C$91,$D$69:$D$91),"")</f>
        <v/>
      </c>
      <c r="DH216" s="44" t="str">
        <f t="shared" si="330"/>
        <v/>
      </c>
      <c r="DI216" s="44">
        <f t="shared" si="318"/>
        <v>0</v>
      </c>
      <c r="DJ216" s="44">
        <f t="shared" si="319"/>
        <v>0</v>
      </c>
      <c r="DK216" s="42" t="str">
        <f t="shared" si="320"/>
        <v/>
      </c>
      <c r="DL216" s="42"/>
      <c r="DO216" s="6">
        <f t="shared" si="285"/>
        <v>210</v>
      </c>
      <c r="DP216" s="3">
        <f t="shared" si="264"/>
        <v>625</v>
      </c>
      <c r="DS216" s="24">
        <f t="shared" si="279"/>
        <v>625</v>
      </c>
      <c r="DT216" s="42" t="str">
        <f t="shared" si="321"/>
        <v>NA</v>
      </c>
      <c r="DU216" s="43" t="str" cm="1">
        <f t="array" ref="DU216">IFERROR(_xlfn.XLOOKUP($B$4&amp;$B$11&amp;DT216,$A$69:$A$91&amp;$B$69:$B$91&amp;$C$69:$C$91,$D$69:$D$91),"")</f>
        <v/>
      </c>
      <c r="DV216" s="44" t="str">
        <f t="shared" si="331"/>
        <v/>
      </c>
      <c r="DW216" s="44">
        <f t="shared" si="322"/>
        <v>0</v>
      </c>
      <c r="DX216" s="44">
        <f t="shared" si="323"/>
        <v>0</v>
      </c>
      <c r="DY216" s="42" t="str">
        <f t="shared" si="324"/>
        <v/>
      </c>
      <c r="DZ216" s="42"/>
      <c r="EC216" s="6">
        <f t="shared" si="286"/>
        <v>210</v>
      </c>
      <c r="ED216" s="47">
        <f t="shared" si="259"/>
        <v>531.91489361702122</v>
      </c>
      <c r="EE216" s="6">
        <f t="shared" si="333"/>
        <v>0</v>
      </c>
      <c r="EG216" s="8">
        <f t="shared" si="273"/>
        <v>531.91489361702122</v>
      </c>
      <c r="EH216" s="45" t="s">
        <v>62</v>
      </c>
      <c r="EI216" s="110">
        <f t="shared" si="260"/>
        <v>0</v>
      </c>
      <c r="EJ216" s="109">
        <f t="shared" si="332"/>
        <v>0</v>
      </c>
      <c r="EK216" s="109">
        <f t="shared" si="325"/>
        <v>0</v>
      </c>
      <c r="EL216" s="44">
        <f t="shared" si="326"/>
        <v>0</v>
      </c>
      <c r="EM216" s="42" t="str">
        <f t="shared" si="327"/>
        <v/>
      </c>
    </row>
    <row r="217" spans="21:143" x14ac:dyDescent="0.25">
      <c r="U217" s="6">
        <f t="shared" si="280"/>
        <v>211</v>
      </c>
      <c r="V217" s="9">
        <f t="shared" si="287"/>
        <v>500</v>
      </c>
      <c r="Y217" s="8">
        <f t="shared" si="267"/>
        <v>500</v>
      </c>
      <c r="Z217" s="30" t="str">
        <f t="shared" si="288"/>
        <v>NA</v>
      </c>
      <c r="AA217" s="28" t="str" cm="1">
        <f t="array" ref="AA217">IFERROR(_xlfn.XLOOKUP($B$4&amp;$B$11&amp;Z217,$A$69:$A$91&amp;$B$69:$B$91&amp;$C$69:$C$91,$D$69:$D$91),"")</f>
        <v/>
      </c>
      <c r="AB217" s="30" t="str">
        <f t="shared" si="274"/>
        <v/>
      </c>
      <c r="AC217" s="29" t="str">
        <f t="shared" si="289"/>
        <v/>
      </c>
      <c r="AD217" s="29">
        <f t="shared" si="290"/>
        <v>0</v>
      </c>
      <c r="AE217" s="30" t="str">
        <f t="shared" si="291"/>
        <v/>
      </c>
      <c r="AI217" s="6">
        <f t="shared" si="281"/>
        <v>211</v>
      </c>
      <c r="AJ217" s="9">
        <f t="shared" si="292"/>
        <v>500</v>
      </c>
      <c r="AM217" s="8">
        <f t="shared" si="268"/>
        <v>500</v>
      </c>
      <c r="AN217" s="32" t="str">
        <f t="shared" si="293"/>
        <v>NA</v>
      </c>
      <c r="AO217" s="33" t="str" cm="1">
        <f t="array" ref="AO217">IFERROR(_xlfn.XLOOKUP($B$4&amp;$B$11&amp;AN217,$A$69:$A$91&amp;$B$69:$B$91&amp;$C$69:$C$91,$D$69:$D$91),"")</f>
        <v/>
      </c>
      <c r="AP217" s="32" t="str">
        <f t="shared" si="275"/>
        <v/>
      </c>
      <c r="AQ217" s="37" t="str">
        <f t="shared" si="294"/>
        <v/>
      </c>
      <c r="AR217" s="37">
        <f t="shared" si="295"/>
        <v>0</v>
      </c>
      <c r="AS217" s="32" t="str">
        <f t="shared" si="296"/>
        <v/>
      </c>
      <c r="AT217" s="32"/>
      <c r="AU217" s="8"/>
      <c r="AV217" s="8"/>
      <c r="AW217" s="20">
        <f t="shared" si="265"/>
        <v>211</v>
      </c>
      <c r="AX217" s="22">
        <f t="shared" si="261"/>
        <v>625</v>
      </c>
      <c r="AY217" s="8"/>
      <c r="AZ217" s="8"/>
      <c r="BA217" s="22">
        <f t="shared" si="266"/>
        <v>625</v>
      </c>
      <c r="BB217" s="32" t="str">
        <f t="shared" si="297"/>
        <v>NA</v>
      </c>
      <c r="BC217" s="33" t="str" cm="1">
        <f t="array" ref="BC217">IFERROR(_xlfn.XLOOKUP($B$4&amp;$B$11&amp;BB217,$A$69:$A$91&amp;$B$69:$B$91&amp;$C$69:$C$91,$D$69:$D$91),"")</f>
        <v/>
      </c>
      <c r="BD217" s="37" t="str">
        <f t="shared" si="328"/>
        <v/>
      </c>
      <c r="BE217" s="37">
        <f t="shared" si="298"/>
        <v>0</v>
      </c>
      <c r="BF217" s="37">
        <f t="shared" si="299"/>
        <v>0</v>
      </c>
      <c r="BG217" s="32" t="str">
        <f t="shared" si="300"/>
        <v/>
      </c>
      <c r="BK217" s="20">
        <f t="shared" si="276"/>
        <v>211</v>
      </c>
      <c r="BL217" s="22">
        <f t="shared" si="262"/>
        <v>625</v>
      </c>
      <c r="BO217" s="22">
        <f t="shared" si="269"/>
        <v>625</v>
      </c>
      <c r="BP217" s="32" t="str">
        <f t="shared" si="301"/>
        <v>NA</v>
      </c>
      <c r="BQ217" s="33" t="str" cm="1">
        <f t="array" ref="BQ217">IFERROR(_xlfn.XLOOKUP($B$4&amp;$B$11&amp;BP217,$A$69:$A$91&amp;$B$69:$B$91&amp;$C$69:$C$91,$D$69:$D$91),"")</f>
        <v/>
      </c>
      <c r="BR217" s="37" t="str">
        <f t="shared" si="329"/>
        <v/>
      </c>
      <c r="BS217" s="37">
        <f t="shared" si="302"/>
        <v>0</v>
      </c>
      <c r="BT217" s="37">
        <f t="shared" si="303"/>
        <v>0</v>
      </c>
      <c r="BU217" s="32" t="str">
        <f t="shared" si="304"/>
        <v/>
      </c>
      <c r="BV217" s="32"/>
      <c r="BY217" s="6">
        <f t="shared" si="282"/>
        <v>211</v>
      </c>
      <c r="BZ217" s="9">
        <f t="shared" si="305"/>
        <v>500</v>
      </c>
      <c r="CA217" s="6">
        <f t="shared" si="306"/>
        <v>0</v>
      </c>
      <c r="CC217" s="8">
        <f t="shared" si="270"/>
        <v>500</v>
      </c>
      <c r="CD217" s="42" t="str">
        <f t="shared" si="307"/>
        <v>NA</v>
      </c>
      <c r="CE217" s="43" t="str" cm="1">
        <f t="array" ref="CE217">IFERROR(_xlfn.XLOOKUP($B$4&amp;$B$11&amp;CD217,$A$69:$A$91&amp;$B$69:$B$91&amp;$C$69:$C$91,$D$69:$D$91),"")</f>
        <v/>
      </c>
      <c r="CF217" s="42" t="str">
        <f t="shared" si="277"/>
        <v/>
      </c>
      <c r="CG217" s="44" t="str">
        <f t="shared" si="308"/>
        <v/>
      </c>
      <c r="CH217" s="44">
        <f t="shared" si="309"/>
        <v>0</v>
      </c>
      <c r="CI217" s="42" t="str">
        <f t="shared" si="310"/>
        <v/>
      </c>
      <c r="CJ217" s="42"/>
      <c r="CM217" s="6">
        <f t="shared" si="283"/>
        <v>211</v>
      </c>
      <c r="CN217" s="9">
        <f t="shared" si="311"/>
        <v>500</v>
      </c>
      <c r="CQ217" s="8">
        <f t="shared" si="271"/>
        <v>500</v>
      </c>
      <c r="CR217" s="42" t="str">
        <f t="shared" si="312"/>
        <v>NA</v>
      </c>
      <c r="CS217" s="43" t="str" cm="1">
        <f t="array" ref="CS217">IFERROR(_xlfn.XLOOKUP($B$4&amp;$B$11&amp;CR217,$A$69:$A$91&amp;$B$69:$B$91&amp;$C$69:$C$91,$D$69:$D$91),"")</f>
        <v/>
      </c>
      <c r="CT217" s="42" t="str">
        <f t="shared" si="278"/>
        <v/>
      </c>
      <c r="CU217" s="44" t="str">
        <f t="shared" si="313"/>
        <v/>
      </c>
      <c r="CV217" s="44">
        <f t="shared" si="314"/>
        <v>0</v>
      </c>
      <c r="CW217" s="42" t="str">
        <f t="shared" si="315"/>
        <v/>
      </c>
      <c r="DA217" s="6">
        <f t="shared" si="284"/>
        <v>211</v>
      </c>
      <c r="DB217" s="4">
        <f t="shared" si="263"/>
        <v>625</v>
      </c>
      <c r="DC217" s="6">
        <f t="shared" si="316"/>
        <v>0</v>
      </c>
      <c r="DE217" s="24">
        <f t="shared" si="272"/>
        <v>625</v>
      </c>
      <c r="DF217" s="42" t="str">
        <f t="shared" si="317"/>
        <v>NA</v>
      </c>
      <c r="DG217" s="43" t="str" cm="1">
        <f t="array" ref="DG217">IFERROR(_xlfn.XLOOKUP($B$4&amp;$B$11&amp;DF217,$A$69:$A$91&amp;$B$69:$B$91&amp;$C$69:$C$91,$D$69:$D$91),"")</f>
        <v/>
      </c>
      <c r="DH217" s="44" t="str">
        <f t="shared" si="330"/>
        <v/>
      </c>
      <c r="DI217" s="44">
        <f t="shared" si="318"/>
        <v>0</v>
      </c>
      <c r="DJ217" s="44">
        <f t="shared" si="319"/>
        <v>0</v>
      </c>
      <c r="DK217" s="42" t="str">
        <f t="shared" si="320"/>
        <v/>
      </c>
      <c r="DL217" s="42"/>
      <c r="DO217" s="6">
        <f t="shared" si="285"/>
        <v>211</v>
      </c>
      <c r="DP217" s="3">
        <f t="shared" si="264"/>
        <v>625</v>
      </c>
      <c r="DS217" s="24">
        <f t="shared" si="279"/>
        <v>625</v>
      </c>
      <c r="DT217" s="42" t="str">
        <f t="shared" si="321"/>
        <v>NA</v>
      </c>
      <c r="DU217" s="43" t="str" cm="1">
        <f t="array" ref="DU217">IFERROR(_xlfn.XLOOKUP($B$4&amp;$B$11&amp;DT217,$A$69:$A$91&amp;$B$69:$B$91&amp;$C$69:$C$91,$D$69:$D$91),"")</f>
        <v/>
      </c>
      <c r="DV217" s="44" t="str">
        <f t="shared" si="331"/>
        <v/>
      </c>
      <c r="DW217" s="44">
        <f t="shared" si="322"/>
        <v>0</v>
      </c>
      <c r="DX217" s="44">
        <f t="shared" si="323"/>
        <v>0</v>
      </c>
      <c r="DY217" s="42" t="str">
        <f t="shared" si="324"/>
        <v/>
      </c>
      <c r="DZ217" s="42"/>
      <c r="EC217" s="6">
        <f t="shared" si="286"/>
        <v>211</v>
      </c>
      <c r="ED217" s="47">
        <f t="shared" ref="ED217:ED280" si="334">PMT($B$13/12,300-18,150000)*-1</f>
        <v>531.91489361702122</v>
      </c>
      <c r="EE217" s="6">
        <f t="shared" si="333"/>
        <v>0</v>
      </c>
      <c r="EG217" s="8">
        <f t="shared" si="273"/>
        <v>531.91489361702122</v>
      </c>
      <c r="EH217" s="45" t="s">
        <v>62</v>
      </c>
      <c r="EI217" s="110">
        <f t="shared" ref="EI217:EI280" si="335">$B$13</f>
        <v>0</v>
      </c>
      <c r="EJ217" s="109">
        <f t="shared" si="332"/>
        <v>0</v>
      </c>
      <c r="EK217" s="109">
        <f t="shared" si="325"/>
        <v>0</v>
      </c>
      <c r="EL217" s="44">
        <f t="shared" si="326"/>
        <v>0</v>
      </c>
      <c r="EM217" s="42" t="str">
        <f t="shared" si="327"/>
        <v/>
      </c>
    </row>
    <row r="218" spans="21:143" x14ac:dyDescent="0.25">
      <c r="U218" s="6">
        <f t="shared" si="280"/>
        <v>212</v>
      </c>
      <c r="V218" s="9">
        <f t="shared" si="287"/>
        <v>500</v>
      </c>
      <c r="Y218" s="8">
        <f t="shared" si="267"/>
        <v>500</v>
      </c>
      <c r="Z218" s="30" t="str">
        <f t="shared" si="288"/>
        <v>NA</v>
      </c>
      <c r="AA218" s="28" t="str" cm="1">
        <f t="array" ref="AA218">IFERROR(_xlfn.XLOOKUP($B$4&amp;$B$11&amp;Z218,$A$69:$A$91&amp;$B$69:$B$91&amp;$C$69:$C$91,$D$69:$D$91),"")</f>
        <v/>
      </c>
      <c r="AB218" s="30" t="str">
        <f t="shared" si="274"/>
        <v/>
      </c>
      <c r="AC218" s="29" t="str">
        <f t="shared" si="289"/>
        <v/>
      </c>
      <c r="AD218" s="29">
        <f t="shared" si="290"/>
        <v>0</v>
      </c>
      <c r="AE218" s="30" t="str">
        <f t="shared" si="291"/>
        <v/>
      </c>
      <c r="AI218" s="6">
        <f t="shared" si="281"/>
        <v>212</v>
      </c>
      <c r="AJ218" s="9">
        <f t="shared" si="292"/>
        <v>500</v>
      </c>
      <c r="AM218" s="8">
        <f t="shared" si="268"/>
        <v>500</v>
      </c>
      <c r="AN218" s="32" t="str">
        <f t="shared" si="293"/>
        <v>NA</v>
      </c>
      <c r="AO218" s="33" t="str" cm="1">
        <f t="array" ref="AO218">IFERROR(_xlfn.XLOOKUP($B$4&amp;$B$11&amp;AN218,$A$69:$A$91&amp;$B$69:$B$91&amp;$C$69:$C$91,$D$69:$D$91),"")</f>
        <v/>
      </c>
      <c r="AP218" s="32" t="str">
        <f t="shared" si="275"/>
        <v/>
      </c>
      <c r="AQ218" s="37" t="str">
        <f t="shared" si="294"/>
        <v/>
      </c>
      <c r="AR218" s="37">
        <f t="shared" si="295"/>
        <v>0</v>
      </c>
      <c r="AS218" s="32" t="str">
        <f t="shared" si="296"/>
        <v/>
      </c>
      <c r="AT218" s="32"/>
      <c r="AU218" s="8"/>
      <c r="AV218" s="8"/>
      <c r="AW218" s="20">
        <f t="shared" si="265"/>
        <v>212</v>
      </c>
      <c r="AX218" s="22">
        <f t="shared" si="261"/>
        <v>625</v>
      </c>
      <c r="AY218" s="8"/>
      <c r="AZ218" s="8"/>
      <c r="BA218" s="22">
        <f t="shared" si="266"/>
        <v>625</v>
      </c>
      <c r="BB218" s="32" t="str">
        <f t="shared" si="297"/>
        <v>NA</v>
      </c>
      <c r="BC218" s="33" t="str" cm="1">
        <f t="array" ref="BC218">IFERROR(_xlfn.XLOOKUP($B$4&amp;$B$11&amp;BB218,$A$69:$A$91&amp;$B$69:$B$91&amp;$C$69:$C$91,$D$69:$D$91),"")</f>
        <v/>
      </c>
      <c r="BD218" s="37" t="str">
        <f t="shared" si="328"/>
        <v/>
      </c>
      <c r="BE218" s="37">
        <f t="shared" si="298"/>
        <v>0</v>
      </c>
      <c r="BF218" s="37">
        <f t="shared" si="299"/>
        <v>0</v>
      </c>
      <c r="BG218" s="32" t="str">
        <f t="shared" si="300"/>
        <v/>
      </c>
      <c r="BK218" s="20">
        <f t="shared" si="276"/>
        <v>212</v>
      </c>
      <c r="BL218" s="22">
        <f t="shared" si="262"/>
        <v>625</v>
      </c>
      <c r="BO218" s="22">
        <f t="shared" si="269"/>
        <v>625</v>
      </c>
      <c r="BP218" s="32" t="str">
        <f t="shared" si="301"/>
        <v>NA</v>
      </c>
      <c r="BQ218" s="33" t="str" cm="1">
        <f t="array" ref="BQ218">IFERROR(_xlfn.XLOOKUP($B$4&amp;$B$11&amp;BP218,$A$69:$A$91&amp;$B$69:$B$91&amp;$C$69:$C$91,$D$69:$D$91),"")</f>
        <v/>
      </c>
      <c r="BR218" s="37" t="str">
        <f t="shared" si="329"/>
        <v/>
      </c>
      <c r="BS218" s="37">
        <f t="shared" si="302"/>
        <v>0</v>
      </c>
      <c r="BT218" s="37">
        <f t="shared" si="303"/>
        <v>0</v>
      </c>
      <c r="BU218" s="32" t="str">
        <f t="shared" si="304"/>
        <v/>
      </c>
      <c r="BV218" s="32"/>
      <c r="BY218" s="6">
        <f t="shared" si="282"/>
        <v>212</v>
      </c>
      <c r="BZ218" s="9">
        <f t="shared" si="305"/>
        <v>500</v>
      </c>
      <c r="CA218" s="6">
        <f t="shared" si="306"/>
        <v>0</v>
      </c>
      <c r="CC218" s="8">
        <f t="shared" si="270"/>
        <v>500</v>
      </c>
      <c r="CD218" s="42" t="str">
        <f t="shared" si="307"/>
        <v>NA</v>
      </c>
      <c r="CE218" s="43" t="str" cm="1">
        <f t="array" ref="CE218">IFERROR(_xlfn.XLOOKUP($B$4&amp;$B$11&amp;CD218,$A$69:$A$91&amp;$B$69:$B$91&amp;$C$69:$C$91,$D$69:$D$91),"")</f>
        <v/>
      </c>
      <c r="CF218" s="42" t="str">
        <f t="shared" si="277"/>
        <v/>
      </c>
      <c r="CG218" s="44" t="str">
        <f t="shared" si="308"/>
        <v/>
      </c>
      <c r="CH218" s="44">
        <f t="shared" si="309"/>
        <v>0</v>
      </c>
      <c r="CI218" s="42" t="str">
        <f t="shared" si="310"/>
        <v/>
      </c>
      <c r="CJ218" s="42"/>
      <c r="CM218" s="6">
        <f t="shared" si="283"/>
        <v>212</v>
      </c>
      <c r="CN218" s="9">
        <f t="shared" si="311"/>
        <v>500</v>
      </c>
      <c r="CQ218" s="8">
        <f t="shared" si="271"/>
        <v>500</v>
      </c>
      <c r="CR218" s="42" t="str">
        <f t="shared" si="312"/>
        <v>NA</v>
      </c>
      <c r="CS218" s="43" t="str" cm="1">
        <f t="array" ref="CS218">IFERROR(_xlfn.XLOOKUP($B$4&amp;$B$11&amp;CR218,$A$69:$A$91&amp;$B$69:$B$91&amp;$C$69:$C$91,$D$69:$D$91),"")</f>
        <v/>
      </c>
      <c r="CT218" s="42" t="str">
        <f t="shared" si="278"/>
        <v/>
      </c>
      <c r="CU218" s="44" t="str">
        <f t="shared" si="313"/>
        <v/>
      </c>
      <c r="CV218" s="44">
        <f t="shared" si="314"/>
        <v>0</v>
      </c>
      <c r="CW218" s="42" t="str">
        <f t="shared" si="315"/>
        <v/>
      </c>
      <c r="DA218" s="6">
        <f t="shared" si="284"/>
        <v>212</v>
      </c>
      <c r="DB218" s="4">
        <f t="shared" si="263"/>
        <v>625</v>
      </c>
      <c r="DC218" s="6">
        <f t="shared" si="316"/>
        <v>0</v>
      </c>
      <c r="DE218" s="24">
        <f t="shared" si="272"/>
        <v>625</v>
      </c>
      <c r="DF218" s="42" t="str">
        <f t="shared" si="317"/>
        <v>NA</v>
      </c>
      <c r="DG218" s="43" t="str" cm="1">
        <f t="array" ref="DG218">IFERROR(_xlfn.XLOOKUP($B$4&amp;$B$11&amp;DF218,$A$69:$A$91&amp;$B$69:$B$91&amp;$C$69:$C$91,$D$69:$D$91),"")</f>
        <v/>
      </c>
      <c r="DH218" s="44" t="str">
        <f t="shared" si="330"/>
        <v/>
      </c>
      <c r="DI218" s="44">
        <f t="shared" si="318"/>
        <v>0</v>
      </c>
      <c r="DJ218" s="44">
        <f t="shared" si="319"/>
        <v>0</v>
      </c>
      <c r="DK218" s="42" t="str">
        <f t="shared" si="320"/>
        <v/>
      </c>
      <c r="DL218" s="42"/>
      <c r="DO218" s="6">
        <f t="shared" si="285"/>
        <v>212</v>
      </c>
      <c r="DP218" s="3">
        <f t="shared" si="264"/>
        <v>625</v>
      </c>
      <c r="DS218" s="24">
        <f t="shared" si="279"/>
        <v>625</v>
      </c>
      <c r="DT218" s="42" t="str">
        <f t="shared" si="321"/>
        <v>NA</v>
      </c>
      <c r="DU218" s="43" t="str" cm="1">
        <f t="array" ref="DU218">IFERROR(_xlfn.XLOOKUP($B$4&amp;$B$11&amp;DT218,$A$69:$A$91&amp;$B$69:$B$91&amp;$C$69:$C$91,$D$69:$D$91),"")</f>
        <v/>
      </c>
      <c r="DV218" s="44" t="str">
        <f t="shared" si="331"/>
        <v/>
      </c>
      <c r="DW218" s="44">
        <f t="shared" si="322"/>
        <v>0</v>
      </c>
      <c r="DX218" s="44">
        <f t="shared" si="323"/>
        <v>0</v>
      </c>
      <c r="DY218" s="42" t="str">
        <f t="shared" si="324"/>
        <v/>
      </c>
      <c r="DZ218" s="42"/>
      <c r="EC218" s="6">
        <f t="shared" si="286"/>
        <v>212</v>
      </c>
      <c r="ED218" s="47">
        <f t="shared" si="334"/>
        <v>531.91489361702122</v>
      </c>
      <c r="EE218" s="6">
        <f t="shared" si="333"/>
        <v>0</v>
      </c>
      <c r="EG218" s="8">
        <f t="shared" si="273"/>
        <v>531.91489361702122</v>
      </c>
      <c r="EH218" s="45" t="s">
        <v>62</v>
      </c>
      <c r="EI218" s="110">
        <f t="shared" si="335"/>
        <v>0</v>
      </c>
      <c r="EJ218" s="109">
        <f t="shared" si="332"/>
        <v>0</v>
      </c>
      <c r="EK218" s="109">
        <f t="shared" si="325"/>
        <v>0</v>
      </c>
      <c r="EL218" s="44">
        <f t="shared" si="326"/>
        <v>0</v>
      </c>
      <c r="EM218" s="42" t="str">
        <f t="shared" si="327"/>
        <v/>
      </c>
    </row>
    <row r="219" spans="21:143" x14ac:dyDescent="0.25">
      <c r="U219" s="6">
        <f t="shared" si="280"/>
        <v>213</v>
      </c>
      <c r="V219" s="9">
        <f t="shared" si="287"/>
        <v>500</v>
      </c>
      <c r="Y219" s="8">
        <f t="shared" si="267"/>
        <v>500</v>
      </c>
      <c r="Z219" s="30" t="str">
        <f t="shared" si="288"/>
        <v>NA</v>
      </c>
      <c r="AA219" s="28" t="str" cm="1">
        <f t="array" ref="AA219">IFERROR(_xlfn.XLOOKUP($B$4&amp;$B$11&amp;Z219,$A$69:$A$91&amp;$B$69:$B$91&amp;$C$69:$C$91,$D$69:$D$91),"")</f>
        <v/>
      </c>
      <c r="AB219" s="30" t="str">
        <f t="shared" si="274"/>
        <v/>
      </c>
      <c r="AC219" s="29" t="str">
        <f t="shared" si="289"/>
        <v/>
      </c>
      <c r="AD219" s="29">
        <f t="shared" si="290"/>
        <v>0</v>
      </c>
      <c r="AE219" s="30" t="str">
        <f t="shared" si="291"/>
        <v/>
      </c>
      <c r="AI219" s="6">
        <f t="shared" si="281"/>
        <v>213</v>
      </c>
      <c r="AJ219" s="9">
        <f t="shared" si="292"/>
        <v>500</v>
      </c>
      <c r="AM219" s="8">
        <f t="shared" si="268"/>
        <v>500</v>
      </c>
      <c r="AN219" s="32" t="str">
        <f t="shared" si="293"/>
        <v>NA</v>
      </c>
      <c r="AO219" s="33" t="str" cm="1">
        <f t="array" ref="AO219">IFERROR(_xlfn.XLOOKUP($B$4&amp;$B$11&amp;AN219,$A$69:$A$91&amp;$B$69:$B$91&amp;$C$69:$C$91,$D$69:$D$91),"")</f>
        <v/>
      </c>
      <c r="AP219" s="32" t="str">
        <f t="shared" si="275"/>
        <v/>
      </c>
      <c r="AQ219" s="37" t="str">
        <f t="shared" si="294"/>
        <v/>
      </c>
      <c r="AR219" s="37">
        <f t="shared" si="295"/>
        <v>0</v>
      </c>
      <c r="AS219" s="32" t="str">
        <f t="shared" si="296"/>
        <v/>
      </c>
      <c r="AT219" s="32"/>
      <c r="AU219" s="8"/>
      <c r="AV219" s="8"/>
      <c r="AW219" s="20">
        <f t="shared" si="265"/>
        <v>213</v>
      </c>
      <c r="AX219" s="22">
        <f t="shared" si="261"/>
        <v>625</v>
      </c>
      <c r="AY219" s="8"/>
      <c r="AZ219" s="8"/>
      <c r="BA219" s="22">
        <f t="shared" si="266"/>
        <v>625</v>
      </c>
      <c r="BB219" s="32" t="str">
        <f t="shared" si="297"/>
        <v>NA</v>
      </c>
      <c r="BC219" s="33" t="str" cm="1">
        <f t="array" ref="BC219">IFERROR(_xlfn.XLOOKUP($B$4&amp;$B$11&amp;BB219,$A$69:$A$91&amp;$B$69:$B$91&amp;$C$69:$C$91,$D$69:$D$91),"")</f>
        <v/>
      </c>
      <c r="BD219" s="37" t="str">
        <f t="shared" si="328"/>
        <v/>
      </c>
      <c r="BE219" s="37">
        <f t="shared" si="298"/>
        <v>0</v>
      </c>
      <c r="BF219" s="37">
        <f t="shared" si="299"/>
        <v>0</v>
      </c>
      <c r="BG219" s="32" t="str">
        <f t="shared" si="300"/>
        <v/>
      </c>
      <c r="BK219" s="20">
        <f t="shared" si="276"/>
        <v>213</v>
      </c>
      <c r="BL219" s="22">
        <f t="shared" si="262"/>
        <v>625</v>
      </c>
      <c r="BO219" s="22">
        <f t="shared" si="269"/>
        <v>625</v>
      </c>
      <c r="BP219" s="32" t="str">
        <f t="shared" si="301"/>
        <v>NA</v>
      </c>
      <c r="BQ219" s="33" t="str" cm="1">
        <f t="array" ref="BQ219">IFERROR(_xlfn.XLOOKUP($B$4&amp;$B$11&amp;BP219,$A$69:$A$91&amp;$B$69:$B$91&amp;$C$69:$C$91,$D$69:$D$91),"")</f>
        <v/>
      </c>
      <c r="BR219" s="37" t="str">
        <f t="shared" si="329"/>
        <v/>
      </c>
      <c r="BS219" s="37">
        <f t="shared" si="302"/>
        <v>0</v>
      </c>
      <c r="BT219" s="37">
        <f t="shared" si="303"/>
        <v>0</v>
      </c>
      <c r="BU219" s="32" t="str">
        <f t="shared" si="304"/>
        <v/>
      </c>
      <c r="BV219" s="32"/>
      <c r="BY219" s="6">
        <f t="shared" si="282"/>
        <v>213</v>
      </c>
      <c r="BZ219" s="9">
        <f t="shared" si="305"/>
        <v>500</v>
      </c>
      <c r="CA219" s="6">
        <f t="shared" si="306"/>
        <v>0</v>
      </c>
      <c r="CC219" s="8">
        <f t="shared" si="270"/>
        <v>500</v>
      </c>
      <c r="CD219" s="42" t="str">
        <f t="shared" si="307"/>
        <v>NA</v>
      </c>
      <c r="CE219" s="43" t="str" cm="1">
        <f t="array" ref="CE219">IFERROR(_xlfn.XLOOKUP($B$4&amp;$B$11&amp;CD219,$A$69:$A$91&amp;$B$69:$B$91&amp;$C$69:$C$91,$D$69:$D$91),"")</f>
        <v/>
      </c>
      <c r="CF219" s="42" t="str">
        <f t="shared" si="277"/>
        <v/>
      </c>
      <c r="CG219" s="44" t="str">
        <f t="shared" si="308"/>
        <v/>
      </c>
      <c r="CH219" s="44">
        <f t="shared" si="309"/>
        <v>0</v>
      </c>
      <c r="CI219" s="42" t="str">
        <f t="shared" si="310"/>
        <v/>
      </c>
      <c r="CJ219" s="42"/>
      <c r="CM219" s="6">
        <f t="shared" si="283"/>
        <v>213</v>
      </c>
      <c r="CN219" s="9">
        <f t="shared" si="311"/>
        <v>500</v>
      </c>
      <c r="CQ219" s="8">
        <f t="shared" si="271"/>
        <v>500</v>
      </c>
      <c r="CR219" s="42" t="str">
        <f t="shared" si="312"/>
        <v>NA</v>
      </c>
      <c r="CS219" s="43" t="str" cm="1">
        <f t="array" ref="CS219">IFERROR(_xlfn.XLOOKUP($B$4&amp;$B$11&amp;CR219,$A$69:$A$91&amp;$B$69:$B$91&amp;$C$69:$C$91,$D$69:$D$91),"")</f>
        <v/>
      </c>
      <c r="CT219" s="42" t="str">
        <f t="shared" si="278"/>
        <v/>
      </c>
      <c r="CU219" s="44" t="str">
        <f t="shared" si="313"/>
        <v/>
      </c>
      <c r="CV219" s="44">
        <f t="shared" si="314"/>
        <v>0</v>
      </c>
      <c r="CW219" s="42" t="str">
        <f t="shared" si="315"/>
        <v/>
      </c>
      <c r="DA219" s="6">
        <f t="shared" si="284"/>
        <v>213</v>
      </c>
      <c r="DB219" s="4">
        <f t="shared" si="263"/>
        <v>625</v>
      </c>
      <c r="DC219" s="6">
        <f t="shared" si="316"/>
        <v>0</v>
      </c>
      <c r="DE219" s="24">
        <f t="shared" si="272"/>
        <v>625</v>
      </c>
      <c r="DF219" s="42" t="str">
        <f t="shared" si="317"/>
        <v>NA</v>
      </c>
      <c r="DG219" s="43" t="str" cm="1">
        <f t="array" ref="DG219">IFERROR(_xlfn.XLOOKUP($B$4&amp;$B$11&amp;DF219,$A$69:$A$91&amp;$B$69:$B$91&amp;$C$69:$C$91,$D$69:$D$91),"")</f>
        <v/>
      </c>
      <c r="DH219" s="44" t="str">
        <f t="shared" si="330"/>
        <v/>
      </c>
      <c r="DI219" s="44">
        <f t="shared" si="318"/>
        <v>0</v>
      </c>
      <c r="DJ219" s="44">
        <f t="shared" si="319"/>
        <v>0</v>
      </c>
      <c r="DK219" s="42" t="str">
        <f t="shared" si="320"/>
        <v/>
      </c>
      <c r="DL219" s="42"/>
      <c r="DO219" s="6">
        <f t="shared" si="285"/>
        <v>213</v>
      </c>
      <c r="DP219" s="3">
        <f t="shared" si="264"/>
        <v>625</v>
      </c>
      <c r="DS219" s="24">
        <f t="shared" si="279"/>
        <v>625</v>
      </c>
      <c r="DT219" s="42" t="str">
        <f t="shared" si="321"/>
        <v>NA</v>
      </c>
      <c r="DU219" s="43" t="str" cm="1">
        <f t="array" ref="DU219">IFERROR(_xlfn.XLOOKUP($B$4&amp;$B$11&amp;DT219,$A$69:$A$91&amp;$B$69:$B$91&amp;$C$69:$C$91,$D$69:$D$91),"")</f>
        <v/>
      </c>
      <c r="DV219" s="44" t="str">
        <f t="shared" si="331"/>
        <v/>
      </c>
      <c r="DW219" s="44">
        <f t="shared" si="322"/>
        <v>0</v>
      </c>
      <c r="DX219" s="44">
        <f t="shared" si="323"/>
        <v>0</v>
      </c>
      <c r="DY219" s="42" t="str">
        <f t="shared" si="324"/>
        <v/>
      </c>
      <c r="DZ219" s="42"/>
      <c r="EC219" s="6">
        <f t="shared" si="286"/>
        <v>213</v>
      </c>
      <c r="ED219" s="47">
        <f t="shared" si="334"/>
        <v>531.91489361702122</v>
      </c>
      <c r="EE219" s="6">
        <f t="shared" si="333"/>
        <v>0</v>
      </c>
      <c r="EG219" s="8">
        <f t="shared" si="273"/>
        <v>531.91489361702122</v>
      </c>
      <c r="EH219" s="45" t="s">
        <v>62</v>
      </c>
      <c r="EI219" s="110">
        <f t="shared" si="335"/>
        <v>0</v>
      </c>
      <c r="EJ219" s="109">
        <f t="shared" si="332"/>
        <v>0</v>
      </c>
      <c r="EK219" s="109">
        <f t="shared" si="325"/>
        <v>0</v>
      </c>
      <c r="EL219" s="44">
        <f t="shared" si="326"/>
        <v>0</v>
      </c>
      <c r="EM219" s="42" t="str">
        <f t="shared" si="327"/>
        <v/>
      </c>
    </row>
    <row r="220" spans="21:143" x14ac:dyDescent="0.25">
      <c r="U220" s="6">
        <f t="shared" si="280"/>
        <v>214</v>
      </c>
      <c r="V220" s="9">
        <f t="shared" si="287"/>
        <v>500</v>
      </c>
      <c r="Y220" s="8">
        <f t="shared" si="267"/>
        <v>500</v>
      </c>
      <c r="Z220" s="30" t="str">
        <f t="shared" si="288"/>
        <v>NA</v>
      </c>
      <c r="AA220" s="28" t="str" cm="1">
        <f t="array" ref="AA220">IFERROR(_xlfn.XLOOKUP($B$4&amp;$B$11&amp;Z220,$A$69:$A$91&amp;$B$69:$B$91&amp;$C$69:$C$91,$D$69:$D$91),"")</f>
        <v/>
      </c>
      <c r="AB220" s="30" t="str">
        <f t="shared" si="274"/>
        <v/>
      </c>
      <c r="AC220" s="29" t="str">
        <f t="shared" si="289"/>
        <v/>
      </c>
      <c r="AD220" s="29">
        <f t="shared" si="290"/>
        <v>0</v>
      </c>
      <c r="AE220" s="30" t="str">
        <f t="shared" si="291"/>
        <v/>
      </c>
      <c r="AI220" s="6">
        <f t="shared" si="281"/>
        <v>214</v>
      </c>
      <c r="AJ220" s="9">
        <f t="shared" si="292"/>
        <v>500</v>
      </c>
      <c r="AM220" s="8">
        <f t="shared" si="268"/>
        <v>500</v>
      </c>
      <c r="AN220" s="32" t="str">
        <f t="shared" si="293"/>
        <v>NA</v>
      </c>
      <c r="AO220" s="33" t="str" cm="1">
        <f t="array" ref="AO220">IFERROR(_xlfn.XLOOKUP($B$4&amp;$B$11&amp;AN220,$A$69:$A$91&amp;$B$69:$B$91&amp;$C$69:$C$91,$D$69:$D$91),"")</f>
        <v/>
      </c>
      <c r="AP220" s="32" t="str">
        <f t="shared" si="275"/>
        <v/>
      </c>
      <c r="AQ220" s="37" t="str">
        <f t="shared" si="294"/>
        <v/>
      </c>
      <c r="AR220" s="37">
        <f t="shared" si="295"/>
        <v>0</v>
      </c>
      <c r="AS220" s="32" t="str">
        <f t="shared" si="296"/>
        <v/>
      </c>
      <c r="AT220" s="32"/>
      <c r="AU220" s="8"/>
      <c r="AV220" s="8"/>
      <c r="AW220" s="20">
        <f t="shared" si="265"/>
        <v>214</v>
      </c>
      <c r="AX220" s="22">
        <f t="shared" si="261"/>
        <v>625</v>
      </c>
      <c r="AY220" s="8"/>
      <c r="AZ220" s="8"/>
      <c r="BA220" s="22">
        <f t="shared" si="266"/>
        <v>625</v>
      </c>
      <c r="BB220" s="32" t="str">
        <f t="shared" si="297"/>
        <v>NA</v>
      </c>
      <c r="BC220" s="33" t="str" cm="1">
        <f t="array" ref="BC220">IFERROR(_xlfn.XLOOKUP($B$4&amp;$B$11&amp;BB220,$A$69:$A$91&amp;$B$69:$B$91&amp;$C$69:$C$91,$D$69:$D$91),"")</f>
        <v/>
      </c>
      <c r="BD220" s="37" t="str">
        <f t="shared" si="328"/>
        <v/>
      </c>
      <c r="BE220" s="37">
        <f t="shared" si="298"/>
        <v>0</v>
      </c>
      <c r="BF220" s="37">
        <f t="shared" si="299"/>
        <v>0</v>
      </c>
      <c r="BG220" s="32" t="str">
        <f t="shared" si="300"/>
        <v/>
      </c>
      <c r="BK220" s="20">
        <f t="shared" si="276"/>
        <v>214</v>
      </c>
      <c r="BL220" s="22">
        <f t="shared" si="262"/>
        <v>625</v>
      </c>
      <c r="BO220" s="22">
        <f t="shared" si="269"/>
        <v>625</v>
      </c>
      <c r="BP220" s="32" t="str">
        <f t="shared" si="301"/>
        <v>NA</v>
      </c>
      <c r="BQ220" s="33" t="str" cm="1">
        <f t="array" ref="BQ220">IFERROR(_xlfn.XLOOKUP($B$4&amp;$B$11&amp;BP220,$A$69:$A$91&amp;$B$69:$B$91&amp;$C$69:$C$91,$D$69:$D$91),"")</f>
        <v/>
      </c>
      <c r="BR220" s="37" t="str">
        <f t="shared" si="329"/>
        <v/>
      </c>
      <c r="BS220" s="37">
        <f t="shared" si="302"/>
        <v>0</v>
      </c>
      <c r="BT220" s="37">
        <f t="shared" si="303"/>
        <v>0</v>
      </c>
      <c r="BU220" s="32" t="str">
        <f t="shared" si="304"/>
        <v/>
      </c>
      <c r="BV220" s="32"/>
      <c r="BY220" s="6">
        <f t="shared" si="282"/>
        <v>214</v>
      </c>
      <c r="BZ220" s="9">
        <f t="shared" si="305"/>
        <v>500</v>
      </c>
      <c r="CA220" s="6">
        <f t="shared" si="306"/>
        <v>0</v>
      </c>
      <c r="CC220" s="8">
        <f t="shared" si="270"/>
        <v>500</v>
      </c>
      <c r="CD220" s="42" t="str">
        <f t="shared" si="307"/>
        <v>NA</v>
      </c>
      <c r="CE220" s="43" t="str" cm="1">
        <f t="array" ref="CE220">IFERROR(_xlfn.XLOOKUP($B$4&amp;$B$11&amp;CD220,$A$69:$A$91&amp;$B$69:$B$91&amp;$C$69:$C$91,$D$69:$D$91),"")</f>
        <v/>
      </c>
      <c r="CF220" s="42" t="str">
        <f t="shared" si="277"/>
        <v/>
      </c>
      <c r="CG220" s="44" t="str">
        <f t="shared" si="308"/>
        <v/>
      </c>
      <c r="CH220" s="44">
        <f t="shared" si="309"/>
        <v>0</v>
      </c>
      <c r="CI220" s="42" t="str">
        <f t="shared" si="310"/>
        <v/>
      </c>
      <c r="CJ220" s="42"/>
      <c r="CM220" s="6">
        <f t="shared" si="283"/>
        <v>214</v>
      </c>
      <c r="CN220" s="9">
        <f t="shared" si="311"/>
        <v>500</v>
      </c>
      <c r="CQ220" s="8">
        <f t="shared" si="271"/>
        <v>500</v>
      </c>
      <c r="CR220" s="42" t="str">
        <f t="shared" si="312"/>
        <v>NA</v>
      </c>
      <c r="CS220" s="43" t="str" cm="1">
        <f t="array" ref="CS220">IFERROR(_xlfn.XLOOKUP($B$4&amp;$B$11&amp;CR220,$A$69:$A$91&amp;$B$69:$B$91&amp;$C$69:$C$91,$D$69:$D$91),"")</f>
        <v/>
      </c>
      <c r="CT220" s="42" t="str">
        <f t="shared" si="278"/>
        <v/>
      </c>
      <c r="CU220" s="44" t="str">
        <f t="shared" si="313"/>
        <v/>
      </c>
      <c r="CV220" s="44">
        <f t="shared" si="314"/>
        <v>0</v>
      </c>
      <c r="CW220" s="42" t="str">
        <f t="shared" si="315"/>
        <v/>
      </c>
      <c r="DA220" s="6">
        <f t="shared" si="284"/>
        <v>214</v>
      </c>
      <c r="DB220" s="4">
        <f t="shared" si="263"/>
        <v>625</v>
      </c>
      <c r="DC220" s="6">
        <f t="shared" si="316"/>
        <v>0</v>
      </c>
      <c r="DE220" s="24">
        <f t="shared" si="272"/>
        <v>625</v>
      </c>
      <c r="DF220" s="42" t="str">
        <f t="shared" si="317"/>
        <v>NA</v>
      </c>
      <c r="DG220" s="43" t="str" cm="1">
        <f t="array" ref="DG220">IFERROR(_xlfn.XLOOKUP($B$4&amp;$B$11&amp;DF220,$A$69:$A$91&amp;$B$69:$B$91&amp;$C$69:$C$91,$D$69:$D$91),"")</f>
        <v/>
      </c>
      <c r="DH220" s="44" t="str">
        <f t="shared" si="330"/>
        <v/>
      </c>
      <c r="DI220" s="44">
        <f t="shared" si="318"/>
        <v>0</v>
      </c>
      <c r="DJ220" s="44">
        <f t="shared" si="319"/>
        <v>0</v>
      </c>
      <c r="DK220" s="42" t="str">
        <f t="shared" si="320"/>
        <v/>
      </c>
      <c r="DL220" s="42"/>
      <c r="DO220" s="6">
        <f t="shared" si="285"/>
        <v>214</v>
      </c>
      <c r="DP220" s="3">
        <f t="shared" si="264"/>
        <v>625</v>
      </c>
      <c r="DS220" s="24">
        <f t="shared" si="279"/>
        <v>625</v>
      </c>
      <c r="DT220" s="42" t="str">
        <f t="shared" si="321"/>
        <v>NA</v>
      </c>
      <c r="DU220" s="43" t="str" cm="1">
        <f t="array" ref="DU220">IFERROR(_xlfn.XLOOKUP($B$4&amp;$B$11&amp;DT220,$A$69:$A$91&amp;$B$69:$B$91&amp;$C$69:$C$91,$D$69:$D$91),"")</f>
        <v/>
      </c>
      <c r="DV220" s="44" t="str">
        <f t="shared" si="331"/>
        <v/>
      </c>
      <c r="DW220" s="44">
        <f t="shared" si="322"/>
        <v>0</v>
      </c>
      <c r="DX220" s="44">
        <f t="shared" si="323"/>
        <v>0</v>
      </c>
      <c r="DY220" s="42" t="str">
        <f t="shared" si="324"/>
        <v/>
      </c>
      <c r="DZ220" s="42"/>
      <c r="EC220" s="6">
        <f t="shared" si="286"/>
        <v>214</v>
      </c>
      <c r="ED220" s="47">
        <f t="shared" si="334"/>
        <v>531.91489361702122</v>
      </c>
      <c r="EE220" s="6">
        <f t="shared" si="333"/>
        <v>0</v>
      </c>
      <c r="EG220" s="8">
        <f t="shared" si="273"/>
        <v>531.91489361702122</v>
      </c>
      <c r="EH220" s="45" t="s">
        <v>62</v>
      </c>
      <c r="EI220" s="110">
        <f t="shared" si="335"/>
        <v>0</v>
      </c>
      <c r="EJ220" s="109">
        <f t="shared" si="332"/>
        <v>0</v>
      </c>
      <c r="EK220" s="109">
        <f t="shared" si="325"/>
        <v>0</v>
      </c>
      <c r="EL220" s="44">
        <f t="shared" si="326"/>
        <v>0</v>
      </c>
      <c r="EM220" s="42" t="str">
        <f t="shared" si="327"/>
        <v/>
      </c>
    </row>
    <row r="221" spans="21:143" x14ac:dyDescent="0.25">
      <c r="U221" s="6">
        <f t="shared" si="280"/>
        <v>215</v>
      </c>
      <c r="V221" s="9">
        <f t="shared" si="287"/>
        <v>500</v>
      </c>
      <c r="Y221" s="8">
        <f t="shared" si="267"/>
        <v>500</v>
      </c>
      <c r="Z221" s="30" t="str">
        <f t="shared" si="288"/>
        <v>NA</v>
      </c>
      <c r="AA221" s="28" t="str" cm="1">
        <f t="array" ref="AA221">IFERROR(_xlfn.XLOOKUP($B$4&amp;$B$11&amp;Z221,$A$69:$A$91&amp;$B$69:$B$91&amp;$C$69:$C$91,$D$69:$D$91),"")</f>
        <v/>
      </c>
      <c r="AB221" s="30" t="str">
        <f t="shared" si="274"/>
        <v/>
      </c>
      <c r="AC221" s="29" t="str">
        <f t="shared" si="289"/>
        <v/>
      </c>
      <c r="AD221" s="29">
        <f t="shared" si="290"/>
        <v>0</v>
      </c>
      <c r="AE221" s="30" t="str">
        <f t="shared" si="291"/>
        <v/>
      </c>
      <c r="AI221" s="6">
        <f t="shared" si="281"/>
        <v>215</v>
      </c>
      <c r="AJ221" s="9">
        <f t="shared" si="292"/>
        <v>500</v>
      </c>
      <c r="AM221" s="8">
        <f t="shared" si="268"/>
        <v>500</v>
      </c>
      <c r="AN221" s="32" t="str">
        <f t="shared" si="293"/>
        <v>NA</v>
      </c>
      <c r="AO221" s="33" t="str" cm="1">
        <f t="array" ref="AO221">IFERROR(_xlfn.XLOOKUP($B$4&amp;$B$11&amp;AN221,$A$69:$A$91&amp;$B$69:$B$91&amp;$C$69:$C$91,$D$69:$D$91),"")</f>
        <v/>
      </c>
      <c r="AP221" s="32" t="str">
        <f t="shared" si="275"/>
        <v/>
      </c>
      <c r="AQ221" s="37" t="str">
        <f t="shared" si="294"/>
        <v/>
      </c>
      <c r="AR221" s="37">
        <f t="shared" si="295"/>
        <v>0</v>
      </c>
      <c r="AS221" s="32" t="str">
        <f t="shared" si="296"/>
        <v/>
      </c>
      <c r="AT221" s="32"/>
      <c r="AU221" s="8"/>
      <c r="AV221" s="8"/>
      <c r="AW221" s="20">
        <f t="shared" si="265"/>
        <v>215</v>
      </c>
      <c r="AX221" s="22">
        <f t="shared" si="261"/>
        <v>625</v>
      </c>
      <c r="AY221" s="8"/>
      <c r="AZ221" s="8"/>
      <c r="BA221" s="22">
        <f t="shared" si="266"/>
        <v>625</v>
      </c>
      <c r="BB221" s="32" t="str">
        <f t="shared" si="297"/>
        <v>NA</v>
      </c>
      <c r="BC221" s="33" t="str" cm="1">
        <f t="array" ref="BC221">IFERROR(_xlfn.XLOOKUP($B$4&amp;$B$11&amp;BB221,$A$69:$A$91&amp;$B$69:$B$91&amp;$C$69:$C$91,$D$69:$D$91),"")</f>
        <v/>
      </c>
      <c r="BD221" s="37" t="str">
        <f t="shared" si="328"/>
        <v/>
      </c>
      <c r="BE221" s="37">
        <f t="shared" si="298"/>
        <v>0</v>
      </c>
      <c r="BF221" s="37">
        <f t="shared" si="299"/>
        <v>0</v>
      </c>
      <c r="BG221" s="32" t="str">
        <f t="shared" si="300"/>
        <v/>
      </c>
      <c r="BK221" s="20">
        <f t="shared" si="276"/>
        <v>215</v>
      </c>
      <c r="BL221" s="22">
        <f t="shared" si="262"/>
        <v>625</v>
      </c>
      <c r="BO221" s="22">
        <f t="shared" si="269"/>
        <v>625</v>
      </c>
      <c r="BP221" s="32" t="str">
        <f t="shared" si="301"/>
        <v>NA</v>
      </c>
      <c r="BQ221" s="33" t="str" cm="1">
        <f t="array" ref="BQ221">IFERROR(_xlfn.XLOOKUP($B$4&amp;$B$11&amp;BP221,$A$69:$A$91&amp;$B$69:$B$91&amp;$C$69:$C$91,$D$69:$D$91),"")</f>
        <v/>
      </c>
      <c r="BR221" s="37" t="str">
        <f t="shared" si="329"/>
        <v/>
      </c>
      <c r="BS221" s="37">
        <f t="shared" si="302"/>
        <v>0</v>
      </c>
      <c r="BT221" s="37">
        <f t="shared" si="303"/>
        <v>0</v>
      </c>
      <c r="BU221" s="32" t="str">
        <f t="shared" si="304"/>
        <v/>
      </c>
      <c r="BV221" s="32"/>
      <c r="BY221" s="6">
        <f t="shared" si="282"/>
        <v>215</v>
      </c>
      <c r="BZ221" s="9">
        <f t="shared" si="305"/>
        <v>500</v>
      </c>
      <c r="CA221" s="6">
        <f t="shared" si="306"/>
        <v>0</v>
      </c>
      <c r="CC221" s="8">
        <f t="shared" si="270"/>
        <v>500</v>
      </c>
      <c r="CD221" s="42" t="str">
        <f t="shared" si="307"/>
        <v>NA</v>
      </c>
      <c r="CE221" s="43" t="str" cm="1">
        <f t="array" ref="CE221">IFERROR(_xlfn.XLOOKUP($B$4&amp;$B$11&amp;CD221,$A$69:$A$91&amp;$B$69:$B$91&amp;$C$69:$C$91,$D$69:$D$91),"")</f>
        <v/>
      </c>
      <c r="CF221" s="42" t="str">
        <f t="shared" si="277"/>
        <v/>
      </c>
      <c r="CG221" s="44" t="str">
        <f t="shared" si="308"/>
        <v/>
      </c>
      <c r="CH221" s="44">
        <f t="shared" si="309"/>
        <v>0</v>
      </c>
      <c r="CI221" s="42" t="str">
        <f t="shared" si="310"/>
        <v/>
      </c>
      <c r="CJ221" s="42"/>
      <c r="CM221" s="6">
        <f t="shared" si="283"/>
        <v>215</v>
      </c>
      <c r="CN221" s="9">
        <f t="shared" si="311"/>
        <v>500</v>
      </c>
      <c r="CQ221" s="8">
        <f t="shared" si="271"/>
        <v>500</v>
      </c>
      <c r="CR221" s="42" t="str">
        <f t="shared" si="312"/>
        <v>NA</v>
      </c>
      <c r="CS221" s="43" t="str" cm="1">
        <f t="array" ref="CS221">IFERROR(_xlfn.XLOOKUP($B$4&amp;$B$11&amp;CR221,$A$69:$A$91&amp;$B$69:$B$91&amp;$C$69:$C$91,$D$69:$D$91),"")</f>
        <v/>
      </c>
      <c r="CT221" s="42" t="str">
        <f t="shared" si="278"/>
        <v/>
      </c>
      <c r="CU221" s="44" t="str">
        <f t="shared" si="313"/>
        <v/>
      </c>
      <c r="CV221" s="44">
        <f t="shared" si="314"/>
        <v>0</v>
      </c>
      <c r="CW221" s="42" t="str">
        <f t="shared" si="315"/>
        <v/>
      </c>
      <c r="DA221" s="6">
        <f t="shared" si="284"/>
        <v>215</v>
      </c>
      <c r="DB221" s="4">
        <f t="shared" si="263"/>
        <v>625</v>
      </c>
      <c r="DC221" s="6">
        <f t="shared" si="316"/>
        <v>0</v>
      </c>
      <c r="DE221" s="24">
        <f t="shared" si="272"/>
        <v>625</v>
      </c>
      <c r="DF221" s="42" t="str">
        <f t="shared" si="317"/>
        <v>NA</v>
      </c>
      <c r="DG221" s="43" t="str" cm="1">
        <f t="array" ref="DG221">IFERROR(_xlfn.XLOOKUP($B$4&amp;$B$11&amp;DF221,$A$69:$A$91&amp;$B$69:$B$91&amp;$C$69:$C$91,$D$69:$D$91),"")</f>
        <v/>
      </c>
      <c r="DH221" s="44" t="str">
        <f t="shared" si="330"/>
        <v/>
      </c>
      <c r="DI221" s="44">
        <f t="shared" si="318"/>
        <v>0</v>
      </c>
      <c r="DJ221" s="44">
        <f t="shared" si="319"/>
        <v>0</v>
      </c>
      <c r="DK221" s="42" t="str">
        <f t="shared" si="320"/>
        <v/>
      </c>
      <c r="DL221" s="42"/>
      <c r="DO221" s="6">
        <f t="shared" si="285"/>
        <v>215</v>
      </c>
      <c r="DP221" s="3">
        <f t="shared" si="264"/>
        <v>625</v>
      </c>
      <c r="DS221" s="24">
        <f t="shared" si="279"/>
        <v>625</v>
      </c>
      <c r="DT221" s="42" t="str">
        <f t="shared" si="321"/>
        <v>NA</v>
      </c>
      <c r="DU221" s="43" t="str" cm="1">
        <f t="array" ref="DU221">IFERROR(_xlfn.XLOOKUP($B$4&amp;$B$11&amp;DT221,$A$69:$A$91&amp;$B$69:$B$91&amp;$C$69:$C$91,$D$69:$D$91),"")</f>
        <v/>
      </c>
      <c r="DV221" s="44" t="str">
        <f t="shared" si="331"/>
        <v/>
      </c>
      <c r="DW221" s="44">
        <f t="shared" si="322"/>
        <v>0</v>
      </c>
      <c r="DX221" s="44">
        <f t="shared" si="323"/>
        <v>0</v>
      </c>
      <c r="DY221" s="42" t="str">
        <f t="shared" si="324"/>
        <v/>
      </c>
      <c r="DZ221" s="42"/>
      <c r="EC221" s="6">
        <f t="shared" si="286"/>
        <v>215</v>
      </c>
      <c r="ED221" s="47">
        <f t="shared" si="334"/>
        <v>531.91489361702122</v>
      </c>
      <c r="EE221" s="6">
        <f t="shared" si="333"/>
        <v>0</v>
      </c>
      <c r="EG221" s="8">
        <f t="shared" si="273"/>
        <v>531.91489361702122</v>
      </c>
      <c r="EH221" s="45" t="s">
        <v>62</v>
      </c>
      <c r="EI221" s="110">
        <f t="shared" si="335"/>
        <v>0</v>
      </c>
      <c r="EJ221" s="109">
        <f t="shared" si="332"/>
        <v>0</v>
      </c>
      <c r="EK221" s="109">
        <f t="shared" si="325"/>
        <v>0</v>
      </c>
      <c r="EL221" s="44">
        <f t="shared" si="326"/>
        <v>0</v>
      </c>
      <c r="EM221" s="42" t="str">
        <f t="shared" si="327"/>
        <v/>
      </c>
    </row>
    <row r="222" spans="21:143" x14ac:dyDescent="0.25">
      <c r="U222" s="6">
        <f t="shared" si="280"/>
        <v>216</v>
      </c>
      <c r="V222" s="9">
        <f t="shared" si="287"/>
        <v>500</v>
      </c>
      <c r="Y222" s="8">
        <f t="shared" si="267"/>
        <v>500</v>
      </c>
      <c r="Z222" s="30" t="str">
        <f t="shared" si="288"/>
        <v>NA</v>
      </c>
      <c r="AA222" s="28" t="str" cm="1">
        <f t="array" ref="AA222">IFERROR(_xlfn.XLOOKUP($B$4&amp;$B$11&amp;Z222,$A$69:$A$91&amp;$B$69:$B$91&amp;$C$69:$C$91,$D$69:$D$91),"")</f>
        <v/>
      </c>
      <c r="AB222" s="30" t="str">
        <f t="shared" si="274"/>
        <v/>
      </c>
      <c r="AC222" s="29" t="str">
        <f t="shared" si="289"/>
        <v/>
      </c>
      <c r="AD222" s="29">
        <f t="shared" si="290"/>
        <v>0</v>
      </c>
      <c r="AE222" s="30" t="str">
        <f t="shared" si="291"/>
        <v/>
      </c>
      <c r="AI222" s="6">
        <f t="shared" si="281"/>
        <v>216</v>
      </c>
      <c r="AJ222" s="9">
        <f t="shared" si="292"/>
        <v>500</v>
      </c>
      <c r="AM222" s="8">
        <f t="shared" si="268"/>
        <v>500</v>
      </c>
      <c r="AN222" s="32" t="str">
        <f t="shared" si="293"/>
        <v>NA</v>
      </c>
      <c r="AO222" s="33" t="str" cm="1">
        <f t="array" ref="AO222">IFERROR(_xlfn.XLOOKUP($B$4&amp;$B$11&amp;AN222,$A$69:$A$91&amp;$B$69:$B$91&amp;$C$69:$C$91,$D$69:$D$91),"")</f>
        <v/>
      </c>
      <c r="AP222" s="32" t="str">
        <f t="shared" si="275"/>
        <v/>
      </c>
      <c r="AQ222" s="37" t="str">
        <f t="shared" si="294"/>
        <v/>
      </c>
      <c r="AR222" s="37">
        <f t="shared" si="295"/>
        <v>0</v>
      </c>
      <c r="AS222" s="32" t="str">
        <f t="shared" si="296"/>
        <v/>
      </c>
      <c r="AT222" s="32"/>
      <c r="AU222" s="8"/>
      <c r="AV222" s="8"/>
      <c r="AW222" s="20">
        <f t="shared" si="265"/>
        <v>216</v>
      </c>
      <c r="AX222" s="22">
        <f t="shared" si="261"/>
        <v>625</v>
      </c>
      <c r="AY222" s="8"/>
      <c r="AZ222" s="8"/>
      <c r="BA222" s="22">
        <f t="shared" si="266"/>
        <v>625</v>
      </c>
      <c r="BB222" s="32" t="str">
        <f t="shared" si="297"/>
        <v>NA</v>
      </c>
      <c r="BC222" s="33" t="str" cm="1">
        <f t="array" ref="BC222">IFERROR(_xlfn.XLOOKUP($B$4&amp;$B$11&amp;BB222,$A$69:$A$91&amp;$B$69:$B$91&amp;$C$69:$C$91,$D$69:$D$91),"")</f>
        <v/>
      </c>
      <c r="BD222" s="37" t="str">
        <f t="shared" si="328"/>
        <v/>
      </c>
      <c r="BE222" s="37">
        <f t="shared" si="298"/>
        <v>0</v>
      </c>
      <c r="BF222" s="37">
        <f t="shared" si="299"/>
        <v>0</v>
      </c>
      <c r="BG222" s="32" t="str">
        <f t="shared" si="300"/>
        <v/>
      </c>
      <c r="BK222" s="20">
        <f t="shared" si="276"/>
        <v>216</v>
      </c>
      <c r="BL222" s="22">
        <f t="shared" si="262"/>
        <v>625</v>
      </c>
      <c r="BO222" s="22">
        <f t="shared" si="269"/>
        <v>625</v>
      </c>
      <c r="BP222" s="32" t="str">
        <f t="shared" si="301"/>
        <v>NA</v>
      </c>
      <c r="BQ222" s="33" t="str" cm="1">
        <f t="array" ref="BQ222">IFERROR(_xlfn.XLOOKUP($B$4&amp;$B$11&amp;BP222,$A$69:$A$91&amp;$B$69:$B$91&amp;$C$69:$C$91,$D$69:$D$91),"")</f>
        <v/>
      </c>
      <c r="BR222" s="37" t="str">
        <f t="shared" si="329"/>
        <v/>
      </c>
      <c r="BS222" s="37">
        <f t="shared" si="302"/>
        <v>0</v>
      </c>
      <c r="BT222" s="37">
        <f t="shared" si="303"/>
        <v>0</v>
      </c>
      <c r="BU222" s="32" t="str">
        <f t="shared" si="304"/>
        <v/>
      </c>
      <c r="BV222" s="32"/>
      <c r="BY222" s="6">
        <f t="shared" si="282"/>
        <v>216</v>
      </c>
      <c r="BZ222" s="9">
        <f t="shared" si="305"/>
        <v>500</v>
      </c>
      <c r="CA222" s="6">
        <f t="shared" si="306"/>
        <v>395</v>
      </c>
      <c r="CC222" s="8">
        <f t="shared" si="270"/>
        <v>895</v>
      </c>
      <c r="CD222" s="42" t="str">
        <f t="shared" si="307"/>
        <v>NA</v>
      </c>
      <c r="CE222" s="43" t="str" cm="1">
        <f t="array" ref="CE222">IFERROR(_xlfn.XLOOKUP($B$4&amp;$B$11&amp;CD222,$A$69:$A$91&amp;$B$69:$B$91&amp;$C$69:$C$91,$D$69:$D$91),"")</f>
        <v/>
      </c>
      <c r="CF222" s="42" t="str">
        <f t="shared" si="277"/>
        <v/>
      </c>
      <c r="CG222" s="44" t="str">
        <f t="shared" si="308"/>
        <v/>
      </c>
      <c r="CH222" s="44">
        <f t="shared" si="309"/>
        <v>395</v>
      </c>
      <c r="CI222" s="42" t="str">
        <f t="shared" si="310"/>
        <v/>
      </c>
      <c r="CJ222" s="42"/>
      <c r="CM222" s="6">
        <f t="shared" si="283"/>
        <v>216</v>
      </c>
      <c r="CN222" s="9">
        <f t="shared" si="311"/>
        <v>500</v>
      </c>
      <c r="CQ222" s="8">
        <f t="shared" si="271"/>
        <v>500</v>
      </c>
      <c r="CR222" s="42" t="str">
        <f t="shared" si="312"/>
        <v>NA</v>
      </c>
      <c r="CS222" s="43" t="str" cm="1">
        <f t="array" ref="CS222">IFERROR(_xlfn.XLOOKUP($B$4&amp;$B$11&amp;CR222,$A$69:$A$91&amp;$B$69:$B$91&amp;$C$69:$C$91,$D$69:$D$91),"")</f>
        <v/>
      </c>
      <c r="CT222" s="42" t="str">
        <f t="shared" si="278"/>
        <v/>
      </c>
      <c r="CU222" s="44" t="str">
        <f t="shared" si="313"/>
        <v/>
      </c>
      <c r="CV222" s="44">
        <f t="shared" si="314"/>
        <v>0</v>
      </c>
      <c r="CW222" s="42" t="str">
        <f t="shared" si="315"/>
        <v/>
      </c>
      <c r="DA222" s="6">
        <f t="shared" si="284"/>
        <v>216</v>
      </c>
      <c r="DB222" s="4">
        <f t="shared" si="263"/>
        <v>625</v>
      </c>
      <c r="DC222" s="6">
        <f t="shared" si="316"/>
        <v>395</v>
      </c>
      <c r="DE222" s="24">
        <f t="shared" si="272"/>
        <v>1020</v>
      </c>
      <c r="DF222" s="42" t="str">
        <f t="shared" si="317"/>
        <v>NA</v>
      </c>
      <c r="DG222" s="43" t="str" cm="1">
        <f t="array" ref="DG222">IFERROR(_xlfn.XLOOKUP($B$4&amp;$B$11&amp;DF222,$A$69:$A$91&amp;$B$69:$B$91&amp;$C$69:$C$91,$D$69:$D$91),"")</f>
        <v/>
      </c>
      <c r="DH222" s="44" t="str">
        <f t="shared" si="330"/>
        <v/>
      </c>
      <c r="DI222" s="44">
        <f t="shared" si="318"/>
        <v>0</v>
      </c>
      <c r="DJ222" s="44">
        <f t="shared" si="319"/>
        <v>395</v>
      </c>
      <c r="DK222" s="42" t="str">
        <f t="shared" si="320"/>
        <v/>
      </c>
      <c r="DL222" s="42"/>
      <c r="DO222" s="6">
        <f t="shared" si="285"/>
        <v>216</v>
      </c>
      <c r="DP222" s="3">
        <f t="shared" si="264"/>
        <v>625</v>
      </c>
      <c r="DS222" s="24">
        <f t="shared" si="279"/>
        <v>625</v>
      </c>
      <c r="DT222" s="42" t="str">
        <f t="shared" si="321"/>
        <v>NA</v>
      </c>
      <c r="DU222" s="43" t="str" cm="1">
        <f t="array" ref="DU222">IFERROR(_xlfn.XLOOKUP($B$4&amp;$B$11&amp;DT222,$A$69:$A$91&amp;$B$69:$B$91&amp;$C$69:$C$91,$D$69:$D$91),"")</f>
        <v/>
      </c>
      <c r="DV222" s="44" t="str">
        <f t="shared" si="331"/>
        <v/>
      </c>
      <c r="DW222" s="44">
        <f t="shared" si="322"/>
        <v>0</v>
      </c>
      <c r="DX222" s="44">
        <f t="shared" si="323"/>
        <v>0</v>
      </c>
      <c r="DY222" s="42" t="str">
        <f t="shared" si="324"/>
        <v/>
      </c>
      <c r="DZ222" s="42"/>
      <c r="EC222" s="6">
        <f t="shared" si="286"/>
        <v>216</v>
      </c>
      <c r="ED222" s="47">
        <f t="shared" si="334"/>
        <v>531.91489361702122</v>
      </c>
      <c r="EE222" s="6">
        <f t="shared" si="333"/>
        <v>395</v>
      </c>
      <c r="EG222" s="8">
        <f t="shared" si="273"/>
        <v>926.91489361702122</v>
      </c>
      <c r="EH222" s="45" t="s">
        <v>62</v>
      </c>
      <c r="EI222" s="110">
        <f t="shared" si="335"/>
        <v>0</v>
      </c>
      <c r="EJ222" s="109">
        <f t="shared" si="332"/>
        <v>0</v>
      </c>
      <c r="EK222" s="109">
        <f t="shared" si="325"/>
        <v>0</v>
      </c>
      <c r="EL222" s="44">
        <f t="shared" si="326"/>
        <v>395</v>
      </c>
      <c r="EM222" s="42" t="str">
        <f t="shared" si="327"/>
        <v/>
      </c>
    </row>
    <row r="223" spans="21:143" x14ac:dyDescent="0.25">
      <c r="U223" s="6">
        <f t="shared" si="280"/>
        <v>217</v>
      </c>
      <c r="V223" s="9">
        <f t="shared" si="287"/>
        <v>500</v>
      </c>
      <c r="Y223" s="8">
        <f t="shared" si="267"/>
        <v>500</v>
      </c>
      <c r="Z223" s="30" t="str">
        <f t="shared" si="288"/>
        <v>NA</v>
      </c>
      <c r="AA223" s="28" t="str" cm="1">
        <f t="array" ref="AA223">IFERROR(_xlfn.XLOOKUP($B$4&amp;$B$11&amp;Z223,$A$69:$A$91&amp;$B$69:$B$91&amp;$C$69:$C$91,$D$69:$D$91),"")</f>
        <v/>
      </c>
      <c r="AB223" s="30" t="str">
        <f t="shared" si="274"/>
        <v/>
      </c>
      <c r="AC223" s="29" t="str">
        <f t="shared" si="289"/>
        <v/>
      </c>
      <c r="AD223" s="29">
        <f t="shared" si="290"/>
        <v>0</v>
      </c>
      <c r="AE223" s="30" t="str">
        <f t="shared" si="291"/>
        <v/>
      </c>
      <c r="AI223" s="6">
        <f t="shared" si="281"/>
        <v>217</v>
      </c>
      <c r="AJ223" s="9">
        <f t="shared" si="292"/>
        <v>500</v>
      </c>
      <c r="AM223" s="8">
        <f t="shared" si="268"/>
        <v>500</v>
      </c>
      <c r="AN223" s="32" t="str">
        <f t="shared" si="293"/>
        <v>NA</v>
      </c>
      <c r="AO223" s="33" t="str" cm="1">
        <f t="array" ref="AO223">IFERROR(_xlfn.XLOOKUP($B$4&amp;$B$11&amp;AN223,$A$69:$A$91&amp;$B$69:$B$91&amp;$C$69:$C$91,$D$69:$D$91),"")</f>
        <v/>
      </c>
      <c r="AP223" s="32" t="str">
        <f t="shared" si="275"/>
        <v/>
      </c>
      <c r="AQ223" s="37" t="str">
        <f t="shared" si="294"/>
        <v/>
      </c>
      <c r="AR223" s="37">
        <f t="shared" si="295"/>
        <v>0</v>
      </c>
      <c r="AS223" s="32" t="str">
        <f t="shared" si="296"/>
        <v/>
      </c>
      <c r="AT223" s="32"/>
      <c r="AU223" s="8"/>
      <c r="AV223" s="8"/>
      <c r="AW223" s="20">
        <f t="shared" si="265"/>
        <v>217</v>
      </c>
      <c r="AX223" s="22">
        <f t="shared" si="261"/>
        <v>625</v>
      </c>
      <c r="AY223" s="8"/>
      <c r="AZ223" s="8"/>
      <c r="BA223" s="22">
        <f t="shared" si="266"/>
        <v>625</v>
      </c>
      <c r="BB223" s="32" t="str">
        <f t="shared" si="297"/>
        <v>NA</v>
      </c>
      <c r="BC223" s="33" t="str" cm="1">
        <f t="array" ref="BC223">IFERROR(_xlfn.XLOOKUP($B$4&amp;$B$11&amp;BB223,$A$69:$A$91&amp;$B$69:$B$91&amp;$C$69:$C$91,$D$69:$D$91),"")</f>
        <v/>
      </c>
      <c r="BD223" s="37" t="str">
        <f t="shared" si="328"/>
        <v/>
      </c>
      <c r="BE223" s="37">
        <f t="shared" si="298"/>
        <v>0</v>
      </c>
      <c r="BF223" s="37">
        <f t="shared" si="299"/>
        <v>0</v>
      </c>
      <c r="BG223" s="32" t="str">
        <f t="shared" si="300"/>
        <v/>
      </c>
      <c r="BK223" s="20">
        <f t="shared" si="276"/>
        <v>217</v>
      </c>
      <c r="BL223" s="22">
        <f t="shared" si="262"/>
        <v>625</v>
      </c>
      <c r="BO223" s="22">
        <f t="shared" si="269"/>
        <v>625</v>
      </c>
      <c r="BP223" s="32" t="str">
        <f t="shared" si="301"/>
        <v>NA</v>
      </c>
      <c r="BQ223" s="33" t="str" cm="1">
        <f t="array" ref="BQ223">IFERROR(_xlfn.XLOOKUP($B$4&amp;$B$11&amp;BP223,$A$69:$A$91&amp;$B$69:$B$91&amp;$C$69:$C$91,$D$69:$D$91),"")</f>
        <v/>
      </c>
      <c r="BR223" s="37" t="str">
        <f t="shared" si="329"/>
        <v/>
      </c>
      <c r="BS223" s="37">
        <f t="shared" si="302"/>
        <v>0</v>
      </c>
      <c r="BT223" s="37">
        <f t="shared" si="303"/>
        <v>0</v>
      </c>
      <c r="BU223" s="32" t="str">
        <f t="shared" si="304"/>
        <v/>
      </c>
      <c r="BV223" s="32"/>
      <c r="BY223" s="6">
        <f t="shared" si="282"/>
        <v>217</v>
      </c>
      <c r="BZ223" s="9">
        <f t="shared" si="305"/>
        <v>500</v>
      </c>
      <c r="CA223" s="6">
        <f t="shared" si="306"/>
        <v>0</v>
      </c>
      <c r="CC223" s="8">
        <f t="shared" si="270"/>
        <v>500</v>
      </c>
      <c r="CD223" s="42" t="str">
        <f t="shared" si="307"/>
        <v>NA</v>
      </c>
      <c r="CE223" s="43" t="str" cm="1">
        <f t="array" ref="CE223">IFERROR(_xlfn.XLOOKUP($B$4&amp;$B$11&amp;CD223,$A$69:$A$91&amp;$B$69:$B$91&amp;$C$69:$C$91,$D$69:$D$91),"")</f>
        <v/>
      </c>
      <c r="CF223" s="42" t="str">
        <f t="shared" si="277"/>
        <v/>
      </c>
      <c r="CG223" s="44" t="str">
        <f t="shared" si="308"/>
        <v/>
      </c>
      <c r="CH223" s="44">
        <f t="shared" si="309"/>
        <v>0</v>
      </c>
      <c r="CI223" s="42" t="str">
        <f t="shared" si="310"/>
        <v/>
      </c>
      <c r="CJ223" s="42"/>
      <c r="CM223" s="6">
        <f t="shared" si="283"/>
        <v>217</v>
      </c>
      <c r="CN223" s="9">
        <f t="shared" si="311"/>
        <v>500</v>
      </c>
      <c r="CQ223" s="8">
        <f t="shared" si="271"/>
        <v>500</v>
      </c>
      <c r="CR223" s="42" t="str">
        <f t="shared" si="312"/>
        <v>NA</v>
      </c>
      <c r="CS223" s="43" t="str" cm="1">
        <f t="array" ref="CS223">IFERROR(_xlfn.XLOOKUP($B$4&amp;$B$11&amp;CR223,$A$69:$A$91&amp;$B$69:$B$91&amp;$C$69:$C$91,$D$69:$D$91),"")</f>
        <v/>
      </c>
      <c r="CT223" s="42" t="str">
        <f t="shared" si="278"/>
        <v/>
      </c>
      <c r="CU223" s="44" t="str">
        <f t="shared" si="313"/>
        <v/>
      </c>
      <c r="CV223" s="44">
        <f t="shared" si="314"/>
        <v>0</v>
      </c>
      <c r="CW223" s="42" t="str">
        <f t="shared" si="315"/>
        <v/>
      </c>
      <c r="DA223" s="6">
        <f t="shared" si="284"/>
        <v>217</v>
      </c>
      <c r="DB223" s="4">
        <f t="shared" si="263"/>
        <v>625</v>
      </c>
      <c r="DC223" s="6">
        <f t="shared" si="316"/>
        <v>0</v>
      </c>
      <c r="DE223" s="24">
        <f t="shared" si="272"/>
        <v>625</v>
      </c>
      <c r="DF223" s="42" t="str">
        <f t="shared" si="317"/>
        <v>NA</v>
      </c>
      <c r="DG223" s="43" t="str" cm="1">
        <f t="array" ref="DG223">IFERROR(_xlfn.XLOOKUP($B$4&amp;$B$11&amp;DF223,$A$69:$A$91&amp;$B$69:$B$91&amp;$C$69:$C$91,$D$69:$D$91),"")</f>
        <v/>
      </c>
      <c r="DH223" s="44" t="str">
        <f t="shared" si="330"/>
        <v/>
      </c>
      <c r="DI223" s="44">
        <f t="shared" si="318"/>
        <v>0</v>
      </c>
      <c r="DJ223" s="44">
        <f t="shared" si="319"/>
        <v>0</v>
      </c>
      <c r="DK223" s="42" t="str">
        <f t="shared" si="320"/>
        <v/>
      </c>
      <c r="DL223" s="42"/>
      <c r="DO223" s="6">
        <f t="shared" si="285"/>
        <v>217</v>
      </c>
      <c r="DP223" s="3">
        <f t="shared" si="264"/>
        <v>625</v>
      </c>
      <c r="DS223" s="24">
        <f t="shared" si="279"/>
        <v>625</v>
      </c>
      <c r="DT223" s="42" t="str">
        <f t="shared" si="321"/>
        <v>NA</v>
      </c>
      <c r="DU223" s="43" t="str" cm="1">
        <f t="array" ref="DU223">IFERROR(_xlfn.XLOOKUP($B$4&amp;$B$11&amp;DT223,$A$69:$A$91&amp;$B$69:$B$91&amp;$C$69:$C$91,$D$69:$D$91),"")</f>
        <v/>
      </c>
      <c r="DV223" s="44" t="str">
        <f t="shared" si="331"/>
        <v/>
      </c>
      <c r="DW223" s="44">
        <f t="shared" si="322"/>
        <v>0</v>
      </c>
      <c r="DX223" s="44">
        <f t="shared" si="323"/>
        <v>0</v>
      </c>
      <c r="DY223" s="42" t="str">
        <f t="shared" si="324"/>
        <v/>
      </c>
      <c r="DZ223" s="42"/>
      <c r="EC223" s="6">
        <f t="shared" si="286"/>
        <v>217</v>
      </c>
      <c r="ED223" s="47">
        <f t="shared" si="334"/>
        <v>531.91489361702122</v>
      </c>
      <c r="EE223" s="6">
        <f t="shared" si="333"/>
        <v>0</v>
      </c>
      <c r="EG223" s="8">
        <f t="shared" si="273"/>
        <v>531.91489361702122</v>
      </c>
      <c r="EH223" s="45" t="s">
        <v>62</v>
      </c>
      <c r="EI223" s="110">
        <f t="shared" si="335"/>
        <v>0</v>
      </c>
      <c r="EJ223" s="109">
        <f t="shared" si="332"/>
        <v>0</v>
      </c>
      <c r="EK223" s="109">
        <f t="shared" si="325"/>
        <v>0</v>
      </c>
      <c r="EL223" s="44">
        <f t="shared" si="326"/>
        <v>0</v>
      </c>
      <c r="EM223" s="42" t="str">
        <f t="shared" si="327"/>
        <v/>
      </c>
    </row>
    <row r="224" spans="21:143" x14ac:dyDescent="0.25">
      <c r="U224" s="6">
        <f t="shared" si="280"/>
        <v>218</v>
      </c>
      <c r="V224" s="9">
        <f t="shared" si="287"/>
        <v>500</v>
      </c>
      <c r="Y224" s="8">
        <f t="shared" si="267"/>
        <v>500</v>
      </c>
      <c r="Z224" s="30" t="str">
        <f t="shared" si="288"/>
        <v>NA</v>
      </c>
      <c r="AA224" s="28" t="str" cm="1">
        <f t="array" ref="AA224">IFERROR(_xlfn.XLOOKUP($B$4&amp;$B$11&amp;Z224,$A$69:$A$91&amp;$B$69:$B$91&amp;$C$69:$C$91,$D$69:$D$91),"")</f>
        <v/>
      </c>
      <c r="AB224" s="30" t="str">
        <f t="shared" si="274"/>
        <v/>
      </c>
      <c r="AC224" s="29" t="str">
        <f t="shared" si="289"/>
        <v/>
      </c>
      <c r="AD224" s="29">
        <f t="shared" si="290"/>
        <v>0</v>
      </c>
      <c r="AE224" s="30" t="str">
        <f t="shared" si="291"/>
        <v/>
      </c>
      <c r="AI224" s="6">
        <f t="shared" si="281"/>
        <v>218</v>
      </c>
      <c r="AJ224" s="9">
        <f t="shared" si="292"/>
        <v>500</v>
      </c>
      <c r="AM224" s="8">
        <f t="shared" si="268"/>
        <v>500</v>
      </c>
      <c r="AN224" s="32" t="str">
        <f t="shared" si="293"/>
        <v>NA</v>
      </c>
      <c r="AO224" s="33" t="str" cm="1">
        <f t="array" ref="AO224">IFERROR(_xlfn.XLOOKUP($B$4&amp;$B$11&amp;AN224,$A$69:$A$91&amp;$B$69:$B$91&amp;$C$69:$C$91,$D$69:$D$91),"")</f>
        <v/>
      </c>
      <c r="AP224" s="32" t="str">
        <f t="shared" si="275"/>
        <v/>
      </c>
      <c r="AQ224" s="37" t="str">
        <f t="shared" si="294"/>
        <v/>
      </c>
      <c r="AR224" s="37">
        <f t="shared" si="295"/>
        <v>0</v>
      </c>
      <c r="AS224" s="32" t="str">
        <f t="shared" si="296"/>
        <v/>
      </c>
      <c r="AT224" s="32"/>
      <c r="AU224" s="8"/>
      <c r="AV224" s="8"/>
      <c r="AW224" s="20">
        <f t="shared" si="265"/>
        <v>218</v>
      </c>
      <c r="AX224" s="22">
        <f t="shared" si="261"/>
        <v>625</v>
      </c>
      <c r="AY224" s="8"/>
      <c r="AZ224" s="8"/>
      <c r="BA224" s="22">
        <f t="shared" si="266"/>
        <v>625</v>
      </c>
      <c r="BB224" s="32" t="str">
        <f t="shared" si="297"/>
        <v>NA</v>
      </c>
      <c r="BC224" s="33" t="str" cm="1">
        <f t="array" ref="BC224">IFERROR(_xlfn.XLOOKUP($B$4&amp;$B$11&amp;BB224,$A$69:$A$91&amp;$B$69:$B$91&amp;$C$69:$C$91,$D$69:$D$91),"")</f>
        <v/>
      </c>
      <c r="BD224" s="37" t="str">
        <f t="shared" si="328"/>
        <v/>
      </c>
      <c r="BE224" s="37">
        <f t="shared" si="298"/>
        <v>0</v>
      </c>
      <c r="BF224" s="37">
        <f t="shared" si="299"/>
        <v>0</v>
      </c>
      <c r="BG224" s="32" t="str">
        <f t="shared" si="300"/>
        <v/>
      </c>
      <c r="BK224" s="20">
        <f t="shared" si="276"/>
        <v>218</v>
      </c>
      <c r="BL224" s="22">
        <f t="shared" si="262"/>
        <v>625</v>
      </c>
      <c r="BO224" s="22">
        <f t="shared" si="269"/>
        <v>625</v>
      </c>
      <c r="BP224" s="32" t="str">
        <f t="shared" si="301"/>
        <v>NA</v>
      </c>
      <c r="BQ224" s="33" t="str" cm="1">
        <f t="array" ref="BQ224">IFERROR(_xlfn.XLOOKUP($B$4&amp;$B$11&amp;BP224,$A$69:$A$91&amp;$B$69:$B$91&amp;$C$69:$C$91,$D$69:$D$91),"")</f>
        <v/>
      </c>
      <c r="BR224" s="37" t="str">
        <f t="shared" si="329"/>
        <v/>
      </c>
      <c r="BS224" s="37">
        <f t="shared" si="302"/>
        <v>0</v>
      </c>
      <c r="BT224" s="37">
        <f t="shared" si="303"/>
        <v>0</v>
      </c>
      <c r="BU224" s="32" t="str">
        <f t="shared" si="304"/>
        <v/>
      </c>
      <c r="BV224" s="32"/>
      <c r="BY224" s="6">
        <f t="shared" si="282"/>
        <v>218</v>
      </c>
      <c r="BZ224" s="9">
        <f t="shared" si="305"/>
        <v>500</v>
      </c>
      <c r="CA224" s="6">
        <f t="shared" si="306"/>
        <v>0</v>
      </c>
      <c r="CC224" s="8">
        <f t="shared" si="270"/>
        <v>500</v>
      </c>
      <c r="CD224" s="42" t="str">
        <f t="shared" si="307"/>
        <v>NA</v>
      </c>
      <c r="CE224" s="43" t="str" cm="1">
        <f t="array" ref="CE224">IFERROR(_xlfn.XLOOKUP($B$4&amp;$B$11&amp;CD224,$A$69:$A$91&amp;$B$69:$B$91&amp;$C$69:$C$91,$D$69:$D$91),"")</f>
        <v/>
      </c>
      <c r="CF224" s="42" t="str">
        <f t="shared" si="277"/>
        <v/>
      </c>
      <c r="CG224" s="44" t="str">
        <f t="shared" si="308"/>
        <v/>
      </c>
      <c r="CH224" s="44">
        <f t="shared" si="309"/>
        <v>0</v>
      </c>
      <c r="CI224" s="42" t="str">
        <f t="shared" si="310"/>
        <v/>
      </c>
      <c r="CJ224" s="42"/>
      <c r="CM224" s="6">
        <f t="shared" si="283"/>
        <v>218</v>
      </c>
      <c r="CN224" s="9">
        <f t="shared" si="311"/>
        <v>500</v>
      </c>
      <c r="CQ224" s="8">
        <f t="shared" si="271"/>
        <v>500</v>
      </c>
      <c r="CR224" s="42" t="str">
        <f t="shared" si="312"/>
        <v>NA</v>
      </c>
      <c r="CS224" s="43" t="str" cm="1">
        <f t="array" ref="CS224">IFERROR(_xlfn.XLOOKUP($B$4&amp;$B$11&amp;CR224,$A$69:$A$91&amp;$B$69:$B$91&amp;$C$69:$C$91,$D$69:$D$91),"")</f>
        <v/>
      </c>
      <c r="CT224" s="42" t="str">
        <f t="shared" si="278"/>
        <v/>
      </c>
      <c r="CU224" s="44" t="str">
        <f t="shared" si="313"/>
        <v/>
      </c>
      <c r="CV224" s="44">
        <f t="shared" si="314"/>
        <v>0</v>
      </c>
      <c r="CW224" s="42" t="str">
        <f t="shared" si="315"/>
        <v/>
      </c>
      <c r="DA224" s="6">
        <f t="shared" si="284"/>
        <v>218</v>
      </c>
      <c r="DB224" s="4">
        <f t="shared" si="263"/>
        <v>625</v>
      </c>
      <c r="DC224" s="6">
        <f t="shared" si="316"/>
        <v>0</v>
      </c>
      <c r="DE224" s="24">
        <f t="shared" si="272"/>
        <v>625</v>
      </c>
      <c r="DF224" s="42" t="str">
        <f t="shared" si="317"/>
        <v>NA</v>
      </c>
      <c r="DG224" s="43" t="str" cm="1">
        <f t="array" ref="DG224">IFERROR(_xlfn.XLOOKUP($B$4&amp;$B$11&amp;DF224,$A$69:$A$91&amp;$B$69:$B$91&amp;$C$69:$C$91,$D$69:$D$91),"")</f>
        <v/>
      </c>
      <c r="DH224" s="44" t="str">
        <f t="shared" si="330"/>
        <v/>
      </c>
      <c r="DI224" s="44">
        <f t="shared" si="318"/>
        <v>0</v>
      </c>
      <c r="DJ224" s="44">
        <f t="shared" si="319"/>
        <v>0</v>
      </c>
      <c r="DK224" s="42" t="str">
        <f t="shared" si="320"/>
        <v/>
      </c>
      <c r="DL224" s="42"/>
      <c r="DO224" s="6">
        <f t="shared" si="285"/>
        <v>218</v>
      </c>
      <c r="DP224" s="3">
        <f t="shared" si="264"/>
        <v>625</v>
      </c>
      <c r="DS224" s="24">
        <f t="shared" si="279"/>
        <v>625</v>
      </c>
      <c r="DT224" s="42" t="str">
        <f t="shared" si="321"/>
        <v>NA</v>
      </c>
      <c r="DU224" s="43" t="str" cm="1">
        <f t="array" ref="DU224">IFERROR(_xlfn.XLOOKUP($B$4&amp;$B$11&amp;DT224,$A$69:$A$91&amp;$B$69:$B$91&amp;$C$69:$C$91,$D$69:$D$91),"")</f>
        <v/>
      </c>
      <c r="DV224" s="44" t="str">
        <f t="shared" si="331"/>
        <v/>
      </c>
      <c r="DW224" s="44">
        <f t="shared" si="322"/>
        <v>0</v>
      </c>
      <c r="DX224" s="44">
        <f t="shared" si="323"/>
        <v>0</v>
      </c>
      <c r="DY224" s="42" t="str">
        <f t="shared" si="324"/>
        <v/>
      </c>
      <c r="DZ224" s="42"/>
      <c r="EC224" s="6">
        <f t="shared" si="286"/>
        <v>218</v>
      </c>
      <c r="ED224" s="47">
        <f t="shared" si="334"/>
        <v>531.91489361702122</v>
      </c>
      <c r="EE224" s="6">
        <f t="shared" si="333"/>
        <v>0</v>
      </c>
      <c r="EG224" s="8">
        <f t="shared" si="273"/>
        <v>531.91489361702122</v>
      </c>
      <c r="EH224" s="45" t="s">
        <v>62</v>
      </c>
      <c r="EI224" s="110">
        <f t="shared" si="335"/>
        <v>0</v>
      </c>
      <c r="EJ224" s="109">
        <f t="shared" si="332"/>
        <v>0</v>
      </c>
      <c r="EK224" s="109">
        <f t="shared" si="325"/>
        <v>0</v>
      </c>
      <c r="EL224" s="44">
        <f t="shared" si="326"/>
        <v>0</v>
      </c>
      <c r="EM224" s="42" t="str">
        <f t="shared" si="327"/>
        <v/>
      </c>
    </row>
    <row r="225" spans="21:143" x14ac:dyDescent="0.25">
      <c r="U225" s="6">
        <f t="shared" si="280"/>
        <v>219</v>
      </c>
      <c r="V225" s="9">
        <f t="shared" si="287"/>
        <v>500</v>
      </c>
      <c r="Y225" s="8">
        <f t="shared" si="267"/>
        <v>500</v>
      </c>
      <c r="Z225" s="30" t="str">
        <f t="shared" si="288"/>
        <v>NA</v>
      </c>
      <c r="AA225" s="28" t="str" cm="1">
        <f t="array" ref="AA225">IFERROR(_xlfn.XLOOKUP($B$4&amp;$B$11&amp;Z225,$A$69:$A$91&amp;$B$69:$B$91&amp;$C$69:$C$91,$D$69:$D$91),"")</f>
        <v/>
      </c>
      <c r="AB225" s="30" t="str">
        <f t="shared" si="274"/>
        <v/>
      </c>
      <c r="AC225" s="29" t="str">
        <f t="shared" si="289"/>
        <v/>
      </c>
      <c r="AD225" s="29">
        <f t="shared" si="290"/>
        <v>0</v>
      </c>
      <c r="AE225" s="30" t="str">
        <f t="shared" si="291"/>
        <v/>
      </c>
      <c r="AI225" s="6">
        <f t="shared" si="281"/>
        <v>219</v>
      </c>
      <c r="AJ225" s="9">
        <f t="shared" si="292"/>
        <v>500</v>
      </c>
      <c r="AM225" s="8">
        <f t="shared" si="268"/>
        <v>500</v>
      </c>
      <c r="AN225" s="32" t="str">
        <f t="shared" si="293"/>
        <v>NA</v>
      </c>
      <c r="AO225" s="33" t="str" cm="1">
        <f t="array" ref="AO225">IFERROR(_xlfn.XLOOKUP($B$4&amp;$B$11&amp;AN225,$A$69:$A$91&amp;$B$69:$B$91&amp;$C$69:$C$91,$D$69:$D$91),"")</f>
        <v/>
      </c>
      <c r="AP225" s="32" t="str">
        <f t="shared" si="275"/>
        <v/>
      </c>
      <c r="AQ225" s="37" t="str">
        <f t="shared" si="294"/>
        <v/>
      </c>
      <c r="AR225" s="37">
        <f t="shared" si="295"/>
        <v>0</v>
      </c>
      <c r="AS225" s="32" t="str">
        <f t="shared" si="296"/>
        <v/>
      </c>
      <c r="AT225" s="32"/>
      <c r="AU225" s="8"/>
      <c r="AV225" s="8"/>
      <c r="AW225" s="20">
        <f t="shared" si="265"/>
        <v>219</v>
      </c>
      <c r="AX225" s="22">
        <f t="shared" si="261"/>
        <v>625</v>
      </c>
      <c r="AY225" s="8"/>
      <c r="AZ225" s="8"/>
      <c r="BA225" s="22">
        <f t="shared" si="266"/>
        <v>625</v>
      </c>
      <c r="BB225" s="32" t="str">
        <f t="shared" si="297"/>
        <v>NA</v>
      </c>
      <c r="BC225" s="33" t="str" cm="1">
        <f t="array" ref="BC225">IFERROR(_xlfn.XLOOKUP($B$4&amp;$B$11&amp;BB225,$A$69:$A$91&amp;$B$69:$B$91&amp;$C$69:$C$91,$D$69:$D$91),"")</f>
        <v/>
      </c>
      <c r="BD225" s="37" t="str">
        <f t="shared" si="328"/>
        <v/>
      </c>
      <c r="BE225" s="37">
        <f t="shared" si="298"/>
        <v>0</v>
      </c>
      <c r="BF225" s="37">
        <f t="shared" si="299"/>
        <v>0</v>
      </c>
      <c r="BG225" s="32" t="str">
        <f t="shared" si="300"/>
        <v/>
      </c>
      <c r="BK225" s="20">
        <f t="shared" si="276"/>
        <v>219</v>
      </c>
      <c r="BL225" s="22">
        <f t="shared" si="262"/>
        <v>625</v>
      </c>
      <c r="BO225" s="22">
        <f t="shared" si="269"/>
        <v>625</v>
      </c>
      <c r="BP225" s="32" t="str">
        <f t="shared" si="301"/>
        <v>NA</v>
      </c>
      <c r="BQ225" s="33" t="str" cm="1">
        <f t="array" ref="BQ225">IFERROR(_xlfn.XLOOKUP($B$4&amp;$B$11&amp;BP225,$A$69:$A$91&amp;$B$69:$B$91&amp;$C$69:$C$91,$D$69:$D$91),"")</f>
        <v/>
      </c>
      <c r="BR225" s="37" t="str">
        <f t="shared" si="329"/>
        <v/>
      </c>
      <c r="BS225" s="37">
        <f t="shared" si="302"/>
        <v>0</v>
      </c>
      <c r="BT225" s="37">
        <f t="shared" si="303"/>
        <v>0</v>
      </c>
      <c r="BU225" s="32" t="str">
        <f t="shared" si="304"/>
        <v/>
      </c>
      <c r="BV225" s="32"/>
      <c r="BY225" s="6">
        <f t="shared" si="282"/>
        <v>219</v>
      </c>
      <c r="BZ225" s="9">
        <f t="shared" si="305"/>
        <v>500</v>
      </c>
      <c r="CA225" s="6">
        <f t="shared" si="306"/>
        <v>0</v>
      </c>
      <c r="CC225" s="8">
        <f t="shared" si="270"/>
        <v>500</v>
      </c>
      <c r="CD225" s="42" t="str">
        <f t="shared" si="307"/>
        <v>NA</v>
      </c>
      <c r="CE225" s="43" t="str" cm="1">
        <f t="array" ref="CE225">IFERROR(_xlfn.XLOOKUP($B$4&amp;$B$11&amp;CD225,$A$69:$A$91&amp;$B$69:$B$91&amp;$C$69:$C$91,$D$69:$D$91),"")</f>
        <v/>
      </c>
      <c r="CF225" s="42" t="str">
        <f t="shared" si="277"/>
        <v/>
      </c>
      <c r="CG225" s="44" t="str">
        <f t="shared" si="308"/>
        <v/>
      </c>
      <c r="CH225" s="44">
        <f t="shared" si="309"/>
        <v>0</v>
      </c>
      <c r="CI225" s="42" t="str">
        <f t="shared" si="310"/>
        <v/>
      </c>
      <c r="CJ225" s="42"/>
      <c r="CM225" s="6">
        <f t="shared" si="283"/>
        <v>219</v>
      </c>
      <c r="CN225" s="9">
        <f t="shared" si="311"/>
        <v>500</v>
      </c>
      <c r="CQ225" s="8">
        <f t="shared" si="271"/>
        <v>500</v>
      </c>
      <c r="CR225" s="42" t="str">
        <f t="shared" si="312"/>
        <v>NA</v>
      </c>
      <c r="CS225" s="43" t="str" cm="1">
        <f t="array" ref="CS225">IFERROR(_xlfn.XLOOKUP($B$4&amp;$B$11&amp;CR225,$A$69:$A$91&amp;$B$69:$B$91&amp;$C$69:$C$91,$D$69:$D$91),"")</f>
        <v/>
      </c>
      <c r="CT225" s="42" t="str">
        <f t="shared" si="278"/>
        <v/>
      </c>
      <c r="CU225" s="44" t="str">
        <f t="shared" si="313"/>
        <v/>
      </c>
      <c r="CV225" s="44">
        <f t="shared" si="314"/>
        <v>0</v>
      </c>
      <c r="CW225" s="42" t="str">
        <f t="shared" si="315"/>
        <v/>
      </c>
      <c r="DA225" s="6">
        <f t="shared" si="284"/>
        <v>219</v>
      </c>
      <c r="DB225" s="4">
        <f t="shared" si="263"/>
        <v>625</v>
      </c>
      <c r="DC225" s="6">
        <f t="shared" si="316"/>
        <v>0</v>
      </c>
      <c r="DE225" s="24">
        <f t="shared" si="272"/>
        <v>625</v>
      </c>
      <c r="DF225" s="42" t="str">
        <f t="shared" si="317"/>
        <v>NA</v>
      </c>
      <c r="DG225" s="43" t="str" cm="1">
        <f t="array" ref="DG225">IFERROR(_xlfn.XLOOKUP($B$4&amp;$B$11&amp;DF225,$A$69:$A$91&amp;$B$69:$B$91&amp;$C$69:$C$91,$D$69:$D$91),"")</f>
        <v/>
      </c>
      <c r="DH225" s="44" t="str">
        <f t="shared" si="330"/>
        <v/>
      </c>
      <c r="DI225" s="44">
        <f t="shared" si="318"/>
        <v>0</v>
      </c>
      <c r="DJ225" s="44">
        <f t="shared" si="319"/>
        <v>0</v>
      </c>
      <c r="DK225" s="42" t="str">
        <f t="shared" si="320"/>
        <v/>
      </c>
      <c r="DL225" s="42"/>
      <c r="DO225" s="6">
        <f t="shared" si="285"/>
        <v>219</v>
      </c>
      <c r="DP225" s="3">
        <f t="shared" si="264"/>
        <v>625</v>
      </c>
      <c r="DS225" s="24">
        <f t="shared" si="279"/>
        <v>625</v>
      </c>
      <c r="DT225" s="42" t="str">
        <f t="shared" si="321"/>
        <v>NA</v>
      </c>
      <c r="DU225" s="43" t="str" cm="1">
        <f t="array" ref="DU225">IFERROR(_xlfn.XLOOKUP($B$4&amp;$B$11&amp;DT225,$A$69:$A$91&amp;$B$69:$B$91&amp;$C$69:$C$91,$D$69:$D$91),"")</f>
        <v/>
      </c>
      <c r="DV225" s="44" t="str">
        <f t="shared" si="331"/>
        <v/>
      </c>
      <c r="DW225" s="44">
        <f t="shared" si="322"/>
        <v>0</v>
      </c>
      <c r="DX225" s="44">
        <f t="shared" si="323"/>
        <v>0</v>
      </c>
      <c r="DY225" s="42" t="str">
        <f t="shared" si="324"/>
        <v/>
      </c>
      <c r="DZ225" s="42"/>
      <c r="EC225" s="6">
        <f t="shared" si="286"/>
        <v>219</v>
      </c>
      <c r="ED225" s="47">
        <f t="shared" si="334"/>
        <v>531.91489361702122</v>
      </c>
      <c r="EE225" s="6">
        <f t="shared" si="333"/>
        <v>0</v>
      </c>
      <c r="EG225" s="8">
        <f t="shared" si="273"/>
        <v>531.91489361702122</v>
      </c>
      <c r="EH225" s="45" t="s">
        <v>62</v>
      </c>
      <c r="EI225" s="110">
        <f t="shared" si="335"/>
        <v>0</v>
      </c>
      <c r="EJ225" s="109">
        <f t="shared" si="332"/>
        <v>0</v>
      </c>
      <c r="EK225" s="109">
        <f t="shared" si="325"/>
        <v>0</v>
      </c>
      <c r="EL225" s="44">
        <f t="shared" si="326"/>
        <v>0</v>
      </c>
      <c r="EM225" s="42" t="str">
        <f t="shared" si="327"/>
        <v/>
      </c>
    </row>
    <row r="226" spans="21:143" x14ac:dyDescent="0.25">
      <c r="U226" s="6">
        <f t="shared" si="280"/>
        <v>220</v>
      </c>
      <c r="V226" s="9">
        <f t="shared" si="287"/>
        <v>500</v>
      </c>
      <c r="Y226" s="8">
        <f t="shared" si="267"/>
        <v>500</v>
      </c>
      <c r="Z226" s="30" t="str">
        <f t="shared" si="288"/>
        <v>NA</v>
      </c>
      <c r="AA226" s="28" t="str" cm="1">
        <f t="array" ref="AA226">IFERROR(_xlfn.XLOOKUP($B$4&amp;$B$11&amp;Z226,$A$69:$A$91&amp;$B$69:$B$91&amp;$C$69:$C$91,$D$69:$D$91),"")</f>
        <v/>
      </c>
      <c r="AB226" s="30" t="str">
        <f t="shared" si="274"/>
        <v/>
      </c>
      <c r="AC226" s="29" t="str">
        <f t="shared" si="289"/>
        <v/>
      </c>
      <c r="AD226" s="29">
        <f t="shared" si="290"/>
        <v>0</v>
      </c>
      <c r="AE226" s="30" t="str">
        <f t="shared" si="291"/>
        <v/>
      </c>
      <c r="AI226" s="6">
        <f t="shared" si="281"/>
        <v>220</v>
      </c>
      <c r="AJ226" s="9">
        <f t="shared" si="292"/>
        <v>500</v>
      </c>
      <c r="AM226" s="8">
        <f t="shared" si="268"/>
        <v>500</v>
      </c>
      <c r="AN226" s="32" t="str">
        <f t="shared" si="293"/>
        <v>NA</v>
      </c>
      <c r="AO226" s="33" t="str" cm="1">
        <f t="array" ref="AO226">IFERROR(_xlfn.XLOOKUP($B$4&amp;$B$11&amp;AN226,$A$69:$A$91&amp;$B$69:$B$91&amp;$C$69:$C$91,$D$69:$D$91),"")</f>
        <v/>
      </c>
      <c r="AP226" s="32" t="str">
        <f t="shared" si="275"/>
        <v/>
      </c>
      <c r="AQ226" s="37" t="str">
        <f t="shared" si="294"/>
        <v/>
      </c>
      <c r="AR226" s="37">
        <f t="shared" si="295"/>
        <v>0</v>
      </c>
      <c r="AS226" s="32" t="str">
        <f t="shared" si="296"/>
        <v/>
      </c>
      <c r="AT226" s="32"/>
      <c r="AU226" s="8"/>
      <c r="AV226" s="8"/>
      <c r="AW226" s="20">
        <f t="shared" si="265"/>
        <v>220</v>
      </c>
      <c r="AX226" s="22">
        <f t="shared" si="261"/>
        <v>625</v>
      </c>
      <c r="AY226" s="8"/>
      <c r="AZ226" s="8"/>
      <c r="BA226" s="22">
        <f t="shared" si="266"/>
        <v>625</v>
      </c>
      <c r="BB226" s="32" t="str">
        <f t="shared" si="297"/>
        <v>NA</v>
      </c>
      <c r="BC226" s="33" t="str" cm="1">
        <f t="array" ref="BC226">IFERROR(_xlfn.XLOOKUP($B$4&amp;$B$11&amp;BB226,$A$69:$A$91&amp;$B$69:$B$91&amp;$C$69:$C$91,$D$69:$D$91),"")</f>
        <v/>
      </c>
      <c r="BD226" s="37" t="str">
        <f t="shared" si="328"/>
        <v/>
      </c>
      <c r="BE226" s="37">
        <f t="shared" si="298"/>
        <v>0</v>
      </c>
      <c r="BF226" s="37">
        <f t="shared" si="299"/>
        <v>0</v>
      </c>
      <c r="BG226" s="32" t="str">
        <f t="shared" si="300"/>
        <v/>
      </c>
      <c r="BK226" s="20">
        <f t="shared" si="276"/>
        <v>220</v>
      </c>
      <c r="BL226" s="22">
        <f t="shared" si="262"/>
        <v>625</v>
      </c>
      <c r="BO226" s="22">
        <f t="shared" si="269"/>
        <v>625</v>
      </c>
      <c r="BP226" s="32" t="str">
        <f t="shared" si="301"/>
        <v>NA</v>
      </c>
      <c r="BQ226" s="33" t="str" cm="1">
        <f t="array" ref="BQ226">IFERROR(_xlfn.XLOOKUP($B$4&amp;$B$11&amp;BP226,$A$69:$A$91&amp;$B$69:$B$91&amp;$C$69:$C$91,$D$69:$D$91),"")</f>
        <v/>
      </c>
      <c r="BR226" s="37" t="str">
        <f t="shared" si="329"/>
        <v/>
      </c>
      <c r="BS226" s="37">
        <f t="shared" si="302"/>
        <v>0</v>
      </c>
      <c r="BT226" s="37">
        <f t="shared" si="303"/>
        <v>0</v>
      </c>
      <c r="BU226" s="32" t="str">
        <f t="shared" si="304"/>
        <v/>
      </c>
      <c r="BV226" s="32"/>
      <c r="BY226" s="6">
        <f t="shared" si="282"/>
        <v>220</v>
      </c>
      <c r="BZ226" s="9">
        <f t="shared" si="305"/>
        <v>500</v>
      </c>
      <c r="CA226" s="6">
        <f t="shared" si="306"/>
        <v>0</v>
      </c>
      <c r="CC226" s="8">
        <f t="shared" si="270"/>
        <v>500</v>
      </c>
      <c r="CD226" s="42" t="str">
        <f t="shared" si="307"/>
        <v>NA</v>
      </c>
      <c r="CE226" s="43" t="str" cm="1">
        <f t="array" ref="CE226">IFERROR(_xlfn.XLOOKUP($B$4&amp;$B$11&amp;CD226,$A$69:$A$91&amp;$B$69:$B$91&amp;$C$69:$C$91,$D$69:$D$91),"")</f>
        <v/>
      </c>
      <c r="CF226" s="42" t="str">
        <f t="shared" si="277"/>
        <v/>
      </c>
      <c r="CG226" s="44" t="str">
        <f t="shared" si="308"/>
        <v/>
      </c>
      <c r="CH226" s="44">
        <f t="shared" si="309"/>
        <v>0</v>
      </c>
      <c r="CI226" s="42" t="str">
        <f t="shared" si="310"/>
        <v/>
      </c>
      <c r="CJ226" s="42"/>
      <c r="CM226" s="6">
        <f t="shared" si="283"/>
        <v>220</v>
      </c>
      <c r="CN226" s="9">
        <f t="shared" si="311"/>
        <v>500</v>
      </c>
      <c r="CQ226" s="8">
        <f t="shared" si="271"/>
        <v>500</v>
      </c>
      <c r="CR226" s="42" t="str">
        <f t="shared" si="312"/>
        <v>NA</v>
      </c>
      <c r="CS226" s="43" t="str" cm="1">
        <f t="array" ref="CS226">IFERROR(_xlfn.XLOOKUP($B$4&amp;$B$11&amp;CR226,$A$69:$A$91&amp;$B$69:$B$91&amp;$C$69:$C$91,$D$69:$D$91),"")</f>
        <v/>
      </c>
      <c r="CT226" s="42" t="str">
        <f t="shared" si="278"/>
        <v/>
      </c>
      <c r="CU226" s="44" t="str">
        <f t="shared" si="313"/>
        <v/>
      </c>
      <c r="CV226" s="44">
        <f t="shared" si="314"/>
        <v>0</v>
      </c>
      <c r="CW226" s="42" t="str">
        <f t="shared" si="315"/>
        <v/>
      </c>
      <c r="DA226" s="6">
        <f t="shared" si="284"/>
        <v>220</v>
      </c>
      <c r="DB226" s="4">
        <f t="shared" si="263"/>
        <v>625</v>
      </c>
      <c r="DC226" s="6">
        <f t="shared" si="316"/>
        <v>0</v>
      </c>
      <c r="DE226" s="24">
        <f t="shared" si="272"/>
        <v>625</v>
      </c>
      <c r="DF226" s="42" t="str">
        <f t="shared" si="317"/>
        <v>NA</v>
      </c>
      <c r="DG226" s="43" t="str" cm="1">
        <f t="array" ref="DG226">IFERROR(_xlfn.XLOOKUP($B$4&amp;$B$11&amp;DF226,$A$69:$A$91&amp;$B$69:$B$91&amp;$C$69:$C$91,$D$69:$D$91),"")</f>
        <v/>
      </c>
      <c r="DH226" s="44" t="str">
        <f t="shared" si="330"/>
        <v/>
      </c>
      <c r="DI226" s="44">
        <f t="shared" si="318"/>
        <v>0</v>
      </c>
      <c r="DJ226" s="44">
        <f t="shared" si="319"/>
        <v>0</v>
      </c>
      <c r="DK226" s="42" t="str">
        <f t="shared" si="320"/>
        <v/>
      </c>
      <c r="DL226" s="42"/>
      <c r="DO226" s="6">
        <f t="shared" si="285"/>
        <v>220</v>
      </c>
      <c r="DP226" s="3">
        <f t="shared" si="264"/>
        <v>625</v>
      </c>
      <c r="DS226" s="24">
        <f t="shared" si="279"/>
        <v>625</v>
      </c>
      <c r="DT226" s="42" t="str">
        <f t="shared" si="321"/>
        <v>NA</v>
      </c>
      <c r="DU226" s="43" t="str" cm="1">
        <f t="array" ref="DU226">IFERROR(_xlfn.XLOOKUP($B$4&amp;$B$11&amp;DT226,$A$69:$A$91&amp;$B$69:$B$91&amp;$C$69:$C$91,$D$69:$D$91),"")</f>
        <v/>
      </c>
      <c r="DV226" s="44" t="str">
        <f t="shared" si="331"/>
        <v/>
      </c>
      <c r="DW226" s="44">
        <f t="shared" si="322"/>
        <v>0</v>
      </c>
      <c r="DX226" s="44">
        <f t="shared" si="323"/>
        <v>0</v>
      </c>
      <c r="DY226" s="42" t="str">
        <f t="shared" si="324"/>
        <v/>
      </c>
      <c r="DZ226" s="42"/>
      <c r="EC226" s="6">
        <f t="shared" si="286"/>
        <v>220</v>
      </c>
      <c r="ED226" s="47">
        <f t="shared" si="334"/>
        <v>531.91489361702122</v>
      </c>
      <c r="EE226" s="6">
        <f t="shared" si="333"/>
        <v>0</v>
      </c>
      <c r="EG226" s="8">
        <f t="shared" si="273"/>
        <v>531.91489361702122</v>
      </c>
      <c r="EH226" s="45" t="s">
        <v>62</v>
      </c>
      <c r="EI226" s="110">
        <f t="shared" si="335"/>
        <v>0</v>
      </c>
      <c r="EJ226" s="109">
        <f t="shared" si="332"/>
        <v>0</v>
      </c>
      <c r="EK226" s="109">
        <f t="shared" si="325"/>
        <v>0</v>
      </c>
      <c r="EL226" s="44">
        <f t="shared" si="326"/>
        <v>0</v>
      </c>
      <c r="EM226" s="42" t="str">
        <f t="shared" si="327"/>
        <v/>
      </c>
    </row>
    <row r="227" spans="21:143" x14ac:dyDescent="0.25">
      <c r="U227" s="6">
        <f t="shared" si="280"/>
        <v>221</v>
      </c>
      <c r="V227" s="9">
        <f t="shared" si="287"/>
        <v>500</v>
      </c>
      <c r="Y227" s="8">
        <f t="shared" si="267"/>
        <v>500</v>
      </c>
      <c r="Z227" s="30" t="str">
        <f t="shared" si="288"/>
        <v>NA</v>
      </c>
      <c r="AA227" s="28" t="str" cm="1">
        <f t="array" ref="AA227">IFERROR(_xlfn.XLOOKUP($B$4&amp;$B$11&amp;Z227,$A$69:$A$91&amp;$B$69:$B$91&amp;$C$69:$C$91,$D$69:$D$91),"")</f>
        <v/>
      </c>
      <c r="AB227" s="30" t="str">
        <f t="shared" si="274"/>
        <v/>
      </c>
      <c r="AC227" s="29" t="str">
        <f t="shared" si="289"/>
        <v/>
      </c>
      <c r="AD227" s="29">
        <f t="shared" si="290"/>
        <v>0</v>
      </c>
      <c r="AE227" s="30" t="str">
        <f t="shared" si="291"/>
        <v/>
      </c>
      <c r="AI227" s="6">
        <f t="shared" si="281"/>
        <v>221</v>
      </c>
      <c r="AJ227" s="9">
        <f t="shared" si="292"/>
        <v>500</v>
      </c>
      <c r="AM227" s="8">
        <f t="shared" si="268"/>
        <v>500</v>
      </c>
      <c r="AN227" s="32" t="str">
        <f t="shared" si="293"/>
        <v>NA</v>
      </c>
      <c r="AO227" s="33" t="str" cm="1">
        <f t="array" ref="AO227">IFERROR(_xlfn.XLOOKUP($B$4&amp;$B$11&amp;AN227,$A$69:$A$91&amp;$B$69:$B$91&amp;$C$69:$C$91,$D$69:$D$91),"")</f>
        <v/>
      </c>
      <c r="AP227" s="32" t="str">
        <f t="shared" si="275"/>
        <v/>
      </c>
      <c r="AQ227" s="37" t="str">
        <f t="shared" si="294"/>
        <v/>
      </c>
      <c r="AR227" s="37">
        <f t="shared" si="295"/>
        <v>0</v>
      </c>
      <c r="AS227" s="32" t="str">
        <f t="shared" si="296"/>
        <v/>
      </c>
      <c r="AT227" s="32"/>
      <c r="AU227" s="8"/>
      <c r="AV227" s="8"/>
      <c r="AW227" s="20">
        <f t="shared" si="265"/>
        <v>221</v>
      </c>
      <c r="AX227" s="22">
        <f t="shared" si="261"/>
        <v>625</v>
      </c>
      <c r="AY227" s="8"/>
      <c r="AZ227" s="8"/>
      <c r="BA227" s="22">
        <f t="shared" si="266"/>
        <v>625</v>
      </c>
      <c r="BB227" s="32" t="str">
        <f t="shared" si="297"/>
        <v>NA</v>
      </c>
      <c r="BC227" s="33" t="str" cm="1">
        <f t="array" ref="BC227">IFERROR(_xlfn.XLOOKUP($B$4&amp;$B$11&amp;BB227,$A$69:$A$91&amp;$B$69:$B$91&amp;$C$69:$C$91,$D$69:$D$91),"")</f>
        <v/>
      </c>
      <c r="BD227" s="37" t="str">
        <f t="shared" si="328"/>
        <v/>
      </c>
      <c r="BE227" s="37">
        <f t="shared" si="298"/>
        <v>0</v>
      </c>
      <c r="BF227" s="37">
        <f t="shared" si="299"/>
        <v>0</v>
      </c>
      <c r="BG227" s="32" t="str">
        <f t="shared" si="300"/>
        <v/>
      </c>
      <c r="BK227" s="20">
        <f t="shared" si="276"/>
        <v>221</v>
      </c>
      <c r="BL227" s="22">
        <f t="shared" si="262"/>
        <v>625</v>
      </c>
      <c r="BO227" s="22">
        <f t="shared" si="269"/>
        <v>625</v>
      </c>
      <c r="BP227" s="32" t="str">
        <f t="shared" si="301"/>
        <v>NA</v>
      </c>
      <c r="BQ227" s="33" t="str" cm="1">
        <f t="array" ref="BQ227">IFERROR(_xlfn.XLOOKUP($B$4&amp;$B$11&amp;BP227,$A$69:$A$91&amp;$B$69:$B$91&amp;$C$69:$C$91,$D$69:$D$91),"")</f>
        <v/>
      </c>
      <c r="BR227" s="37" t="str">
        <f t="shared" si="329"/>
        <v/>
      </c>
      <c r="BS227" s="37">
        <f t="shared" si="302"/>
        <v>0</v>
      </c>
      <c r="BT227" s="37">
        <f t="shared" si="303"/>
        <v>0</v>
      </c>
      <c r="BU227" s="32" t="str">
        <f t="shared" si="304"/>
        <v/>
      </c>
      <c r="BV227" s="32"/>
      <c r="BY227" s="6">
        <f t="shared" si="282"/>
        <v>221</v>
      </c>
      <c r="BZ227" s="9">
        <f t="shared" si="305"/>
        <v>500</v>
      </c>
      <c r="CA227" s="6">
        <f t="shared" si="306"/>
        <v>0</v>
      </c>
      <c r="CC227" s="8">
        <f t="shared" si="270"/>
        <v>500</v>
      </c>
      <c r="CD227" s="42" t="str">
        <f t="shared" si="307"/>
        <v>NA</v>
      </c>
      <c r="CE227" s="43" t="str" cm="1">
        <f t="array" ref="CE227">IFERROR(_xlfn.XLOOKUP($B$4&amp;$B$11&amp;CD227,$A$69:$A$91&amp;$B$69:$B$91&amp;$C$69:$C$91,$D$69:$D$91),"")</f>
        <v/>
      </c>
      <c r="CF227" s="42" t="str">
        <f t="shared" si="277"/>
        <v/>
      </c>
      <c r="CG227" s="44" t="str">
        <f t="shared" si="308"/>
        <v/>
      </c>
      <c r="CH227" s="44">
        <f t="shared" si="309"/>
        <v>0</v>
      </c>
      <c r="CI227" s="42" t="str">
        <f t="shared" si="310"/>
        <v/>
      </c>
      <c r="CJ227" s="42"/>
      <c r="CM227" s="6">
        <f t="shared" si="283"/>
        <v>221</v>
      </c>
      <c r="CN227" s="9">
        <f t="shared" si="311"/>
        <v>500</v>
      </c>
      <c r="CQ227" s="8">
        <f t="shared" si="271"/>
        <v>500</v>
      </c>
      <c r="CR227" s="42" t="str">
        <f t="shared" si="312"/>
        <v>NA</v>
      </c>
      <c r="CS227" s="43" t="str" cm="1">
        <f t="array" ref="CS227">IFERROR(_xlfn.XLOOKUP($B$4&amp;$B$11&amp;CR227,$A$69:$A$91&amp;$B$69:$B$91&amp;$C$69:$C$91,$D$69:$D$91),"")</f>
        <v/>
      </c>
      <c r="CT227" s="42" t="str">
        <f t="shared" si="278"/>
        <v/>
      </c>
      <c r="CU227" s="44" t="str">
        <f t="shared" si="313"/>
        <v/>
      </c>
      <c r="CV227" s="44">
        <f t="shared" si="314"/>
        <v>0</v>
      </c>
      <c r="CW227" s="42" t="str">
        <f t="shared" si="315"/>
        <v/>
      </c>
      <c r="DA227" s="6">
        <f t="shared" si="284"/>
        <v>221</v>
      </c>
      <c r="DB227" s="4">
        <f t="shared" si="263"/>
        <v>625</v>
      </c>
      <c r="DC227" s="6">
        <f t="shared" si="316"/>
        <v>0</v>
      </c>
      <c r="DE227" s="24">
        <f t="shared" si="272"/>
        <v>625</v>
      </c>
      <c r="DF227" s="42" t="str">
        <f t="shared" si="317"/>
        <v>NA</v>
      </c>
      <c r="DG227" s="43" t="str" cm="1">
        <f t="array" ref="DG227">IFERROR(_xlfn.XLOOKUP($B$4&amp;$B$11&amp;DF227,$A$69:$A$91&amp;$B$69:$B$91&amp;$C$69:$C$91,$D$69:$D$91),"")</f>
        <v/>
      </c>
      <c r="DH227" s="44" t="str">
        <f t="shared" si="330"/>
        <v/>
      </c>
      <c r="DI227" s="44">
        <f t="shared" si="318"/>
        <v>0</v>
      </c>
      <c r="DJ227" s="44">
        <f t="shared" si="319"/>
        <v>0</v>
      </c>
      <c r="DK227" s="42" t="str">
        <f t="shared" si="320"/>
        <v/>
      </c>
      <c r="DL227" s="42"/>
      <c r="DO227" s="6">
        <f t="shared" si="285"/>
        <v>221</v>
      </c>
      <c r="DP227" s="3">
        <f t="shared" si="264"/>
        <v>625</v>
      </c>
      <c r="DS227" s="24">
        <f t="shared" si="279"/>
        <v>625</v>
      </c>
      <c r="DT227" s="42" t="str">
        <f t="shared" si="321"/>
        <v>NA</v>
      </c>
      <c r="DU227" s="43" t="str" cm="1">
        <f t="array" ref="DU227">IFERROR(_xlfn.XLOOKUP($B$4&amp;$B$11&amp;DT227,$A$69:$A$91&amp;$B$69:$B$91&amp;$C$69:$C$91,$D$69:$D$91),"")</f>
        <v/>
      </c>
      <c r="DV227" s="44" t="str">
        <f t="shared" si="331"/>
        <v/>
      </c>
      <c r="DW227" s="44">
        <f t="shared" si="322"/>
        <v>0</v>
      </c>
      <c r="DX227" s="44">
        <f t="shared" si="323"/>
        <v>0</v>
      </c>
      <c r="DY227" s="42" t="str">
        <f t="shared" si="324"/>
        <v/>
      </c>
      <c r="DZ227" s="42"/>
      <c r="EC227" s="6">
        <f t="shared" si="286"/>
        <v>221</v>
      </c>
      <c r="ED227" s="47">
        <f t="shared" si="334"/>
        <v>531.91489361702122</v>
      </c>
      <c r="EE227" s="6">
        <f t="shared" si="333"/>
        <v>0</v>
      </c>
      <c r="EG227" s="8">
        <f t="shared" si="273"/>
        <v>531.91489361702122</v>
      </c>
      <c r="EH227" s="45" t="s">
        <v>62</v>
      </c>
      <c r="EI227" s="110">
        <f t="shared" si="335"/>
        <v>0</v>
      </c>
      <c r="EJ227" s="109">
        <f t="shared" si="332"/>
        <v>0</v>
      </c>
      <c r="EK227" s="109">
        <f t="shared" si="325"/>
        <v>0</v>
      </c>
      <c r="EL227" s="44">
        <f t="shared" si="326"/>
        <v>0</v>
      </c>
      <c r="EM227" s="42" t="str">
        <f t="shared" si="327"/>
        <v/>
      </c>
    </row>
    <row r="228" spans="21:143" x14ac:dyDescent="0.25">
      <c r="U228" s="6">
        <f t="shared" si="280"/>
        <v>222</v>
      </c>
      <c r="V228" s="9">
        <f t="shared" si="287"/>
        <v>500</v>
      </c>
      <c r="Y228" s="8">
        <f t="shared" si="267"/>
        <v>500</v>
      </c>
      <c r="Z228" s="30" t="str">
        <f t="shared" si="288"/>
        <v>NA</v>
      </c>
      <c r="AA228" s="28" t="str" cm="1">
        <f t="array" ref="AA228">IFERROR(_xlfn.XLOOKUP($B$4&amp;$B$11&amp;Z228,$A$69:$A$91&amp;$B$69:$B$91&amp;$C$69:$C$91,$D$69:$D$91),"")</f>
        <v/>
      </c>
      <c r="AB228" s="30" t="str">
        <f t="shared" si="274"/>
        <v/>
      </c>
      <c r="AC228" s="29" t="str">
        <f t="shared" si="289"/>
        <v/>
      </c>
      <c r="AD228" s="29">
        <f t="shared" si="290"/>
        <v>0</v>
      </c>
      <c r="AE228" s="30" t="str">
        <f t="shared" si="291"/>
        <v/>
      </c>
      <c r="AI228" s="6">
        <f t="shared" si="281"/>
        <v>222</v>
      </c>
      <c r="AJ228" s="9">
        <f t="shared" si="292"/>
        <v>500</v>
      </c>
      <c r="AM228" s="8">
        <f t="shared" si="268"/>
        <v>500</v>
      </c>
      <c r="AN228" s="32" t="str">
        <f t="shared" si="293"/>
        <v>NA</v>
      </c>
      <c r="AO228" s="33" t="str" cm="1">
        <f t="array" ref="AO228">IFERROR(_xlfn.XLOOKUP($B$4&amp;$B$11&amp;AN228,$A$69:$A$91&amp;$B$69:$B$91&amp;$C$69:$C$91,$D$69:$D$91),"")</f>
        <v/>
      </c>
      <c r="AP228" s="32" t="str">
        <f t="shared" si="275"/>
        <v/>
      </c>
      <c r="AQ228" s="37" t="str">
        <f t="shared" si="294"/>
        <v/>
      </c>
      <c r="AR228" s="37">
        <f t="shared" si="295"/>
        <v>0</v>
      </c>
      <c r="AS228" s="32" t="str">
        <f t="shared" si="296"/>
        <v/>
      </c>
      <c r="AT228" s="32"/>
      <c r="AU228" s="8"/>
      <c r="AV228" s="8"/>
      <c r="AW228" s="20">
        <f t="shared" si="265"/>
        <v>222</v>
      </c>
      <c r="AX228" s="22">
        <f t="shared" si="261"/>
        <v>625</v>
      </c>
      <c r="AY228" s="8"/>
      <c r="AZ228" s="8"/>
      <c r="BA228" s="22">
        <f t="shared" si="266"/>
        <v>625</v>
      </c>
      <c r="BB228" s="32" t="str">
        <f t="shared" si="297"/>
        <v>NA</v>
      </c>
      <c r="BC228" s="33" t="str" cm="1">
        <f t="array" ref="BC228">IFERROR(_xlfn.XLOOKUP($B$4&amp;$B$11&amp;BB228,$A$69:$A$91&amp;$B$69:$B$91&amp;$C$69:$C$91,$D$69:$D$91),"")</f>
        <v/>
      </c>
      <c r="BD228" s="37" t="str">
        <f t="shared" si="328"/>
        <v/>
      </c>
      <c r="BE228" s="37">
        <f t="shared" si="298"/>
        <v>0</v>
      </c>
      <c r="BF228" s="37">
        <f t="shared" si="299"/>
        <v>0</v>
      </c>
      <c r="BG228" s="32" t="str">
        <f t="shared" si="300"/>
        <v/>
      </c>
      <c r="BK228" s="20">
        <f t="shared" si="276"/>
        <v>222</v>
      </c>
      <c r="BL228" s="22">
        <f t="shared" si="262"/>
        <v>625</v>
      </c>
      <c r="BO228" s="22">
        <f t="shared" si="269"/>
        <v>625</v>
      </c>
      <c r="BP228" s="32" t="str">
        <f t="shared" si="301"/>
        <v>NA</v>
      </c>
      <c r="BQ228" s="33" t="str" cm="1">
        <f t="array" ref="BQ228">IFERROR(_xlfn.XLOOKUP($B$4&amp;$B$11&amp;BP228,$A$69:$A$91&amp;$B$69:$B$91&amp;$C$69:$C$91,$D$69:$D$91),"")</f>
        <v/>
      </c>
      <c r="BR228" s="37" t="str">
        <f t="shared" si="329"/>
        <v/>
      </c>
      <c r="BS228" s="37">
        <f t="shared" si="302"/>
        <v>0</v>
      </c>
      <c r="BT228" s="37">
        <f t="shared" si="303"/>
        <v>0</v>
      </c>
      <c r="BU228" s="32" t="str">
        <f t="shared" si="304"/>
        <v/>
      </c>
      <c r="BV228" s="32"/>
      <c r="BY228" s="6">
        <f t="shared" si="282"/>
        <v>222</v>
      </c>
      <c r="BZ228" s="9">
        <f t="shared" si="305"/>
        <v>500</v>
      </c>
      <c r="CA228" s="6">
        <f t="shared" si="306"/>
        <v>0</v>
      </c>
      <c r="CC228" s="8">
        <f t="shared" si="270"/>
        <v>500</v>
      </c>
      <c r="CD228" s="42" t="str">
        <f t="shared" si="307"/>
        <v>NA</v>
      </c>
      <c r="CE228" s="43" t="str" cm="1">
        <f t="array" ref="CE228">IFERROR(_xlfn.XLOOKUP($B$4&amp;$B$11&amp;CD228,$A$69:$A$91&amp;$B$69:$B$91&amp;$C$69:$C$91,$D$69:$D$91),"")</f>
        <v/>
      </c>
      <c r="CF228" s="42" t="str">
        <f t="shared" si="277"/>
        <v/>
      </c>
      <c r="CG228" s="44" t="str">
        <f t="shared" si="308"/>
        <v/>
      </c>
      <c r="CH228" s="44">
        <f t="shared" si="309"/>
        <v>0</v>
      </c>
      <c r="CI228" s="42" t="str">
        <f t="shared" si="310"/>
        <v/>
      </c>
      <c r="CJ228" s="42"/>
      <c r="CM228" s="6">
        <f t="shared" si="283"/>
        <v>222</v>
      </c>
      <c r="CN228" s="9">
        <f t="shared" si="311"/>
        <v>500</v>
      </c>
      <c r="CQ228" s="8">
        <f t="shared" si="271"/>
        <v>500</v>
      </c>
      <c r="CR228" s="42" t="str">
        <f t="shared" si="312"/>
        <v>NA</v>
      </c>
      <c r="CS228" s="43" t="str" cm="1">
        <f t="array" ref="CS228">IFERROR(_xlfn.XLOOKUP($B$4&amp;$B$11&amp;CR228,$A$69:$A$91&amp;$B$69:$B$91&amp;$C$69:$C$91,$D$69:$D$91),"")</f>
        <v/>
      </c>
      <c r="CT228" s="42" t="str">
        <f t="shared" si="278"/>
        <v/>
      </c>
      <c r="CU228" s="44" t="str">
        <f t="shared" si="313"/>
        <v/>
      </c>
      <c r="CV228" s="44">
        <f t="shared" si="314"/>
        <v>0</v>
      </c>
      <c r="CW228" s="42" t="str">
        <f t="shared" si="315"/>
        <v/>
      </c>
      <c r="DA228" s="6">
        <f t="shared" si="284"/>
        <v>222</v>
      </c>
      <c r="DB228" s="4">
        <f t="shared" si="263"/>
        <v>625</v>
      </c>
      <c r="DC228" s="6">
        <f t="shared" si="316"/>
        <v>0</v>
      </c>
      <c r="DE228" s="24">
        <f t="shared" si="272"/>
        <v>625</v>
      </c>
      <c r="DF228" s="42" t="str">
        <f t="shared" si="317"/>
        <v>NA</v>
      </c>
      <c r="DG228" s="43" t="str" cm="1">
        <f t="array" ref="DG228">IFERROR(_xlfn.XLOOKUP($B$4&amp;$B$11&amp;DF228,$A$69:$A$91&amp;$B$69:$B$91&amp;$C$69:$C$91,$D$69:$D$91),"")</f>
        <v/>
      </c>
      <c r="DH228" s="44" t="str">
        <f t="shared" si="330"/>
        <v/>
      </c>
      <c r="DI228" s="44">
        <f t="shared" si="318"/>
        <v>0</v>
      </c>
      <c r="DJ228" s="44">
        <f t="shared" si="319"/>
        <v>0</v>
      </c>
      <c r="DK228" s="42" t="str">
        <f t="shared" si="320"/>
        <v/>
      </c>
      <c r="DL228" s="42"/>
      <c r="DO228" s="6">
        <f t="shared" si="285"/>
        <v>222</v>
      </c>
      <c r="DP228" s="3">
        <f t="shared" si="264"/>
        <v>625</v>
      </c>
      <c r="DS228" s="24">
        <f t="shared" si="279"/>
        <v>625</v>
      </c>
      <c r="DT228" s="42" t="str">
        <f t="shared" si="321"/>
        <v>NA</v>
      </c>
      <c r="DU228" s="43" t="str" cm="1">
        <f t="array" ref="DU228">IFERROR(_xlfn.XLOOKUP($B$4&amp;$B$11&amp;DT228,$A$69:$A$91&amp;$B$69:$B$91&amp;$C$69:$C$91,$D$69:$D$91),"")</f>
        <v/>
      </c>
      <c r="DV228" s="44" t="str">
        <f t="shared" si="331"/>
        <v/>
      </c>
      <c r="DW228" s="44">
        <f t="shared" si="322"/>
        <v>0</v>
      </c>
      <c r="DX228" s="44">
        <f t="shared" si="323"/>
        <v>0</v>
      </c>
      <c r="DY228" s="42" t="str">
        <f t="shared" si="324"/>
        <v/>
      </c>
      <c r="DZ228" s="42"/>
      <c r="EC228" s="6">
        <f t="shared" si="286"/>
        <v>222</v>
      </c>
      <c r="ED228" s="47">
        <f t="shared" si="334"/>
        <v>531.91489361702122</v>
      </c>
      <c r="EE228" s="6">
        <f t="shared" si="333"/>
        <v>0</v>
      </c>
      <c r="EG228" s="8">
        <f t="shared" si="273"/>
        <v>531.91489361702122</v>
      </c>
      <c r="EH228" s="45" t="s">
        <v>62</v>
      </c>
      <c r="EI228" s="110">
        <f t="shared" si="335"/>
        <v>0</v>
      </c>
      <c r="EJ228" s="109">
        <f t="shared" si="332"/>
        <v>0</v>
      </c>
      <c r="EK228" s="109">
        <f t="shared" si="325"/>
        <v>0</v>
      </c>
      <c r="EL228" s="44">
        <f t="shared" si="326"/>
        <v>0</v>
      </c>
      <c r="EM228" s="42" t="str">
        <f t="shared" si="327"/>
        <v/>
      </c>
    </row>
    <row r="229" spans="21:143" x14ac:dyDescent="0.25">
      <c r="U229" s="6">
        <f t="shared" si="280"/>
        <v>223</v>
      </c>
      <c r="V229" s="9">
        <f t="shared" si="287"/>
        <v>500</v>
      </c>
      <c r="Y229" s="8">
        <f t="shared" si="267"/>
        <v>500</v>
      </c>
      <c r="Z229" s="30" t="str">
        <f t="shared" si="288"/>
        <v>NA</v>
      </c>
      <c r="AA229" s="28" t="str" cm="1">
        <f t="array" ref="AA229">IFERROR(_xlfn.XLOOKUP($B$4&amp;$B$11&amp;Z229,$A$69:$A$91&amp;$B$69:$B$91&amp;$C$69:$C$91,$D$69:$D$91),"")</f>
        <v/>
      </c>
      <c r="AB229" s="30" t="str">
        <f t="shared" si="274"/>
        <v/>
      </c>
      <c r="AC229" s="29" t="str">
        <f t="shared" si="289"/>
        <v/>
      </c>
      <c r="AD229" s="29">
        <f t="shared" si="290"/>
        <v>0</v>
      </c>
      <c r="AE229" s="30" t="str">
        <f t="shared" si="291"/>
        <v/>
      </c>
      <c r="AI229" s="6">
        <f t="shared" si="281"/>
        <v>223</v>
      </c>
      <c r="AJ229" s="9">
        <f t="shared" si="292"/>
        <v>500</v>
      </c>
      <c r="AM229" s="8">
        <f t="shared" si="268"/>
        <v>500</v>
      </c>
      <c r="AN229" s="32" t="str">
        <f t="shared" si="293"/>
        <v>NA</v>
      </c>
      <c r="AO229" s="33" t="str" cm="1">
        <f t="array" ref="AO229">IFERROR(_xlfn.XLOOKUP($B$4&amp;$B$11&amp;AN229,$A$69:$A$91&amp;$B$69:$B$91&amp;$C$69:$C$91,$D$69:$D$91),"")</f>
        <v/>
      </c>
      <c r="AP229" s="32" t="str">
        <f t="shared" si="275"/>
        <v/>
      </c>
      <c r="AQ229" s="37" t="str">
        <f t="shared" si="294"/>
        <v/>
      </c>
      <c r="AR229" s="37">
        <f t="shared" si="295"/>
        <v>0</v>
      </c>
      <c r="AS229" s="32" t="str">
        <f t="shared" si="296"/>
        <v/>
      </c>
      <c r="AT229" s="32"/>
      <c r="AU229" s="8"/>
      <c r="AV229" s="8"/>
      <c r="AW229" s="20">
        <f t="shared" si="265"/>
        <v>223</v>
      </c>
      <c r="AX229" s="22">
        <f t="shared" si="261"/>
        <v>625</v>
      </c>
      <c r="AY229" s="8"/>
      <c r="AZ229" s="8"/>
      <c r="BA229" s="22">
        <f t="shared" si="266"/>
        <v>625</v>
      </c>
      <c r="BB229" s="32" t="str">
        <f t="shared" si="297"/>
        <v>NA</v>
      </c>
      <c r="BC229" s="33" t="str" cm="1">
        <f t="array" ref="BC229">IFERROR(_xlfn.XLOOKUP($B$4&amp;$B$11&amp;BB229,$A$69:$A$91&amp;$B$69:$B$91&amp;$C$69:$C$91,$D$69:$D$91),"")</f>
        <v/>
      </c>
      <c r="BD229" s="37" t="str">
        <f t="shared" si="328"/>
        <v/>
      </c>
      <c r="BE229" s="37">
        <f t="shared" si="298"/>
        <v>0</v>
      </c>
      <c r="BF229" s="37">
        <f t="shared" si="299"/>
        <v>0</v>
      </c>
      <c r="BG229" s="32" t="str">
        <f t="shared" si="300"/>
        <v/>
      </c>
      <c r="BK229" s="20">
        <f t="shared" si="276"/>
        <v>223</v>
      </c>
      <c r="BL229" s="22">
        <f t="shared" si="262"/>
        <v>625</v>
      </c>
      <c r="BO229" s="22">
        <f t="shared" si="269"/>
        <v>625</v>
      </c>
      <c r="BP229" s="32" t="str">
        <f t="shared" si="301"/>
        <v>NA</v>
      </c>
      <c r="BQ229" s="33" t="str" cm="1">
        <f t="array" ref="BQ229">IFERROR(_xlfn.XLOOKUP($B$4&amp;$B$11&amp;BP229,$A$69:$A$91&amp;$B$69:$B$91&amp;$C$69:$C$91,$D$69:$D$91),"")</f>
        <v/>
      </c>
      <c r="BR229" s="37" t="str">
        <f t="shared" si="329"/>
        <v/>
      </c>
      <c r="BS229" s="37">
        <f t="shared" si="302"/>
        <v>0</v>
      </c>
      <c r="BT229" s="37">
        <f t="shared" si="303"/>
        <v>0</v>
      </c>
      <c r="BU229" s="32" t="str">
        <f t="shared" si="304"/>
        <v/>
      </c>
      <c r="BV229" s="32"/>
      <c r="BY229" s="6">
        <f t="shared" si="282"/>
        <v>223</v>
      </c>
      <c r="BZ229" s="9">
        <f t="shared" si="305"/>
        <v>500</v>
      </c>
      <c r="CA229" s="6">
        <f t="shared" si="306"/>
        <v>0</v>
      </c>
      <c r="CC229" s="8">
        <f t="shared" si="270"/>
        <v>500</v>
      </c>
      <c r="CD229" s="42" t="str">
        <f t="shared" si="307"/>
        <v>NA</v>
      </c>
      <c r="CE229" s="43" t="str" cm="1">
        <f t="array" ref="CE229">IFERROR(_xlfn.XLOOKUP($B$4&amp;$B$11&amp;CD229,$A$69:$A$91&amp;$B$69:$B$91&amp;$C$69:$C$91,$D$69:$D$91),"")</f>
        <v/>
      </c>
      <c r="CF229" s="42" t="str">
        <f t="shared" si="277"/>
        <v/>
      </c>
      <c r="CG229" s="44" t="str">
        <f t="shared" si="308"/>
        <v/>
      </c>
      <c r="CH229" s="44">
        <f t="shared" si="309"/>
        <v>0</v>
      </c>
      <c r="CI229" s="42" t="str">
        <f t="shared" si="310"/>
        <v/>
      </c>
      <c r="CJ229" s="42"/>
      <c r="CM229" s="6">
        <f t="shared" si="283"/>
        <v>223</v>
      </c>
      <c r="CN229" s="9">
        <f t="shared" si="311"/>
        <v>500</v>
      </c>
      <c r="CQ229" s="8">
        <f t="shared" si="271"/>
        <v>500</v>
      </c>
      <c r="CR229" s="42" t="str">
        <f t="shared" si="312"/>
        <v>NA</v>
      </c>
      <c r="CS229" s="43" t="str" cm="1">
        <f t="array" ref="CS229">IFERROR(_xlfn.XLOOKUP($B$4&amp;$B$11&amp;CR229,$A$69:$A$91&amp;$B$69:$B$91&amp;$C$69:$C$91,$D$69:$D$91),"")</f>
        <v/>
      </c>
      <c r="CT229" s="42" t="str">
        <f t="shared" si="278"/>
        <v/>
      </c>
      <c r="CU229" s="44" t="str">
        <f t="shared" si="313"/>
        <v/>
      </c>
      <c r="CV229" s="44">
        <f t="shared" si="314"/>
        <v>0</v>
      </c>
      <c r="CW229" s="42" t="str">
        <f t="shared" si="315"/>
        <v/>
      </c>
      <c r="DA229" s="6">
        <f t="shared" si="284"/>
        <v>223</v>
      </c>
      <c r="DB229" s="4">
        <f t="shared" si="263"/>
        <v>625</v>
      </c>
      <c r="DC229" s="6">
        <f t="shared" si="316"/>
        <v>0</v>
      </c>
      <c r="DE229" s="24">
        <f t="shared" si="272"/>
        <v>625</v>
      </c>
      <c r="DF229" s="42" t="str">
        <f t="shared" si="317"/>
        <v>NA</v>
      </c>
      <c r="DG229" s="43" t="str" cm="1">
        <f t="array" ref="DG229">IFERROR(_xlfn.XLOOKUP($B$4&amp;$B$11&amp;DF229,$A$69:$A$91&amp;$B$69:$B$91&amp;$C$69:$C$91,$D$69:$D$91),"")</f>
        <v/>
      </c>
      <c r="DH229" s="44" t="str">
        <f t="shared" si="330"/>
        <v/>
      </c>
      <c r="DI229" s="44">
        <f t="shared" si="318"/>
        <v>0</v>
      </c>
      <c r="DJ229" s="44">
        <f t="shared" si="319"/>
        <v>0</v>
      </c>
      <c r="DK229" s="42" t="str">
        <f t="shared" si="320"/>
        <v/>
      </c>
      <c r="DL229" s="42"/>
      <c r="DO229" s="6">
        <f t="shared" si="285"/>
        <v>223</v>
      </c>
      <c r="DP229" s="3">
        <f t="shared" si="264"/>
        <v>625</v>
      </c>
      <c r="DS229" s="24">
        <f t="shared" si="279"/>
        <v>625</v>
      </c>
      <c r="DT229" s="42" t="str">
        <f t="shared" si="321"/>
        <v>NA</v>
      </c>
      <c r="DU229" s="43" t="str" cm="1">
        <f t="array" ref="DU229">IFERROR(_xlfn.XLOOKUP($B$4&amp;$B$11&amp;DT229,$A$69:$A$91&amp;$B$69:$B$91&amp;$C$69:$C$91,$D$69:$D$91),"")</f>
        <v/>
      </c>
      <c r="DV229" s="44" t="str">
        <f t="shared" si="331"/>
        <v/>
      </c>
      <c r="DW229" s="44">
        <f t="shared" si="322"/>
        <v>0</v>
      </c>
      <c r="DX229" s="44">
        <f t="shared" si="323"/>
        <v>0</v>
      </c>
      <c r="DY229" s="42" t="str">
        <f t="shared" si="324"/>
        <v/>
      </c>
      <c r="DZ229" s="42"/>
      <c r="EC229" s="6">
        <f t="shared" si="286"/>
        <v>223</v>
      </c>
      <c r="ED229" s="47">
        <f t="shared" si="334"/>
        <v>531.91489361702122</v>
      </c>
      <c r="EE229" s="6">
        <f t="shared" si="333"/>
        <v>0</v>
      </c>
      <c r="EG229" s="8">
        <f t="shared" si="273"/>
        <v>531.91489361702122</v>
      </c>
      <c r="EH229" s="45" t="s">
        <v>62</v>
      </c>
      <c r="EI229" s="110">
        <f t="shared" si="335"/>
        <v>0</v>
      </c>
      <c r="EJ229" s="109">
        <f t="shared" si="332"/>
        <v>0</v>
      </c>
      <c r="EK229" s="109">
        <f t="shared" si="325"/>
        <v>0</v>
      </c>
      <c r="EL229" s="44">
        <f t="shared" si="326"/>
        <v>0</v>
      </c>
      <c r="EM229" s="42" t="str">
        <f t="shared" si="327"/>
        <v/>
      </c>
    </row>
    <row r="230" spans="21:143" x14ac:dyDescent="0.25">
      <c r="U230" s="6">
        <f t="shared" si="280"/>
        <v>224</v>
      </c>
      <c r="V230" s="9">
        <f t="shared" si="287"/>
        <v>500</v>
      </c>
      <c r="Y230" s="8">
        <f t="shared" si="267"/>
        <v>500</v>
      </c>
      <c r="Z230" s="30" t="str">
        <f t="shared" si="288"/>
        <v>NA</v>
      </c>
      <c r="AA230" s="28" t="str" cm="1">
        <f t="array" ref="AA230">IFERROR(_xlfn.XLOOKUP($B$4&amp;$B$11&amp;Z230,$A$69:$A$91&amp;$B$69:$B$91&amp;$C$69:$C$91,$D$69:$D$91),"")</f>
        <v/>
      </c>
      <c r="AB230" s="30" t="str">
        <f t="shared" si="274"/>
        <v/>
      </c>
      <c r="AC230" s="29" t="str">
        <f t="shared" si="289"/>
        <v/>
      </c>
      <c r="AD230" s="29">
        <f t="shared" si="290"/>
        <v>0</v>
      </c>
      <c r="AE230" s="30" t="str">
        <f t="shared" si="291"/>
        <v/>
      </c>
      <c r="AI230" s="6">
        <f t="shared" si="281"/>
        <v>224</v>
      </c>
      <c r="AJ230" s="9">
        <f t="shared" si="292"/>
        <v>500</v>
      </c>
      <c r="AM230" s="8">
        <f t="shared" si="268"/>
        <v>500</v>
      </c>
      <c r="AN230" s="32" t="str">
        <f t="shared" si="293"/>
        <v>NA</v>
      </c>
      <c r="AO230" s="33" t="str" cm="1">
        <f t="array" ref="AO230">IFERROR(_xlfn.XLOOKUP($B$4&amp;$B$11&amp;AN230,$A$69:$A$91&amp;$B$69:$B$91&amp;$C$69:$C$91,$D$69:$D$91),"")</f>
        <v/>
      </c>
      <c r="AP230" s="32" t="str">
        <f t="shared" si="275"/>
        <v/>
      </c>
      <c r="AQ230" s="37" t="str">
        <f t="shared" si="294"/>
        <v/>
      </c>
      <c r="AR230" s="37">
        <f t="shared" si="295"/>
        <v>0</v>
      </c>
      <c r="AS230" s="32" t="str">
        <f t="shared" si="296"/>
        <v/>
      </c>
      <c r="AT230" s="32"/>
      <c r="AU230" s="8"/>
      <c r="AV230" s="8"/>
      <c r="AW230" s="20">
        <f t="shared" si="265"/>
        <v>224</v>
      </c>
      <c r="AX230" s="22">
        <f t="shared" si="261"/>
        <v>625</v>
      </c>
      <c r="AY230" s="8"/>
      <c r="AZ230" s="8"/>
      <c r="BA230" s="22">
        <f t="shared" si="266"/>
        <v>625</v>
      </c>
      <c r="BB230" s="32" t="str">
        <f t="shared" si="297"/>
        <v>NA</v>
      </c>
      <c r="BC230" s="33" t="str" cm="1">
        <f t="array" ref="BC230">IFERROR(_xlfn.XLOOKUP($B$4&amp;$B$11&amp;BB230,$A$69:$A$91&amp;$B$69:$B$91&amp;$C$69:$C$91,$D$69:$D$91),"")</f>
        <v/>
      </c>
      <c r="BD230" s="37" t="str">
        <f t="shared" si="328"/>
        <v/>
      </c>
      <c r="BE230" s="37">
        <f t="shared" si="298"/>
        <v>0</v>
      </c>
      <c r="BF230" s="37">
        <f t="shared" si="299"/>
        <v>0</v>
      </c>
      <c r="BG230" s="32" t="str">
        <f t="shared" si="300"/>
        <v/>
      </c>
      <c r="BK230" s="20">
        <f t="shared" si="276"/>
        <v>224</v>
      </c>
      <c r="BL230" s="22">
        <f t="shared" si="262"/>
        <v>625</v>
      </c>
      <c r="BO230" s="22">
        <f t="shared" si="269"/>
        <v>625</v>
      </c>
      <c r="BP230" s="32" t="str">
        <f t="shared" si="301"/>
        <v>NA</v>
      </c>
      <c r="BQ230" s="33" t="str" cm="1">
        <f t="array" ref="BQ230">IFERROR(_xlfn.XLOOKUP($B$4&amp;$B$11&amp;BP230,$A$69:$A$91&amp;$B$69:$B$91&amp;$C$69:$C$91,$D$69:$D$91),"")</f>
        <v/>
      </c>
      <c r="BR230" s="37" t="str">
        <f t="shared" si="329"/>
        <v/>
      </c>
      <c r="BS230" s="37">
        <f t="shared" si="302"/>
        <v>0</v>
      </c>
      <c r="BT230" s="37">
        <f t="shared" si="303"/>
        <v>0</v>
      </c>
      <c r="BU230" s="32" t="str">
        <f t="shared" si="304"/>
        <v/>
      </c>
      <c r="BV230" s="32"/>
      <c r="BY230" s="6">
        <f t="shared" si="282"/>
        <v>224</v>
      </c>
      <c r="BZ230" s="9">
        <f t="shared" si="305"/>
        <v>500</v>
      </c>
      <c r="CA230" s="6">
        <f t="shared" si="306"/>
        <v>0</v>
      </c>
      <c r="CC230" s="8">
        <f t="shared" si="270"/>
        <v>500</v>
      </c>
      <c r="CD230" s="42" t="str">
        <f t="shared" si="307"/>
        <v>NA</v>
      </c>
      <c r="CE230" s="43" t="str" cm="1">
        <f t="array" ref="CE230">IFERROR(_xlfn.XLOOKUP($B$4&amp;$B$11&amp;CD230,$A$69:$A$91&amp;$B$69:$B$91&amp;$C$69:$C$91,$D$69:$D$91),"")</f>
        <v/>
      </c>
      <c r="CF230" s="42" t="str">
        <f t="shared" si="277"/>
        <v/>
      </c>
      <c r="CG230" s="44" t="str">
        <f t="shared" si="308"/>
        <v/>
      </c>
      <c r="CH230" s="44">
        <f t="shared" si="309"/>
        <v>0</v>
      </c>
      <c r="CI230" s="42" t="str">
        <f t="shared" si="310"/>
        <v/>
      </c>
      <c r="CJ230" s="42"/>
      <c r="CM230" s="6">
        <f t="shared" si="283"/>
        <v>224</v>
      </c>
      <c r="CN230" s="9">
        <f t="shared" si="311"/>
        <v>500</v>
      </c>
      <c r="CQ230" s="8">
        <f t="shared" si="271"/>
        <v>500</v>
      </c>
      <c r="CR230" s="42" t="str">
        <f t="shared" si="312"/>
        <v>NA</v>
      </c>
      <c r="CS230" s="43" t="str" cm="1">
        <f t="array" ref="CS230">IFERROR(_xlfn.XLOOKUP($B$4&amp;$B$11&amp;CR230,$A$69:$A$91&amp;$B$69:$B$91&amp;$C$69:$C$91,$D$69:$D$91),"")</f>
        <v/>
      </c>
      <c r="CT230" s="42" t="str">
        <f t="shared" si="278"/>
        <v/>
      </c>
      <c r="CU230" s="44" t="str">
        <f t="shared" si="313"/>
        <v/>
      </c>
      <c r="CV230" s="44">
        <f t="shared" si="314"/>
        <v>0</v>
      </c>
      <c r="CW230" s="42" t="str">
        <f t="shared" si="315"/>
        <v/>
      </c>
      <c r="DA230" s="6">
        <f t="shared" si="284"/>
        <v>224</v>
      </c>
      <c r="DB230" s="4">
        <f t="shared" si="263"/>
        <v>625</v>
      </c>
      <c r="DC230" s="6">
        <f t="shared" si="316"/>
        <v>0</v>
      </c>
      <c r="DE230" s="24">
        <f t="shared" si="272"/>
        <v>625</v>
      </c>
      <c r="DF230" s="42" t="str">
        <f t="shared" si="317"/>
        <v>NA</v>
      </c>
      <c r="DG230" s="43" t="str" cm="1">
        <f t="array" ref="DG230">IFERROR(_xlfn.XLOOKUP($B$4&amp;$B$11&amp;DF230,$A$69:$A$91&amp;$B$69:$B$91&amp;$C$69:$C$91,$D$69:$D$91),"")</f>
        <v/>
      </c>
      <c r="DH230" s="44" t="str">
        <f t="shared" si="330"/>
        <v/>
      </c>
      <c r="DI230" s="44">
        <f t="shared" si="318"/>
        <v>0</v>
      </c>
      <c r="DJ230" s="44">
        <f t="shared" si="319"/>
        <v>0</v>
      </c>
      <c r="DK230" s="42" t="str">
        <f t="shared" si="320"/>
        <v/>
      </c>
      <c r="DL230" s="42"/>
      <c r="DO230" s="6">
        <f t="shared" si="285"/>
        <v>224</v>
      </c>
      <c r="DP230" s="3">
        <f t="shared" si="264"/>
        <v>625</v>
      </c>
      <c r="DS230" s="24">
        <f t="shared" si="279"/>
        <v>625</v>
      </c>
      <c r="DT230" s="42" t="str">
        <f t="shared" si="321"/>
        <v>NA</v>
      </c>
      <c r="DU230" s="43" t="str" cm="1">
        <f t="array" ref="DU230">IFERROR(_xlfn.XLOOKUP($B$4&amp;$B$11&amp;DT230,$A$69:$A$91&amp;$B$69:$B$91&amp;$C$69:$C$91,$D$69:$D$91),"")</f>
        <v/>
      </c>
      <c r="DV230" s="44" t="str">
        <f t="shared" si="331"/>
        <v/>
      </c>
      <c r="DW230" s="44">
        <f t="shared" si="322"/>
        <v>0</v>
      </c>
      <c r="DX230" s="44">
        <f t="shared" si="323"/>
        <v>0</v>
      </c>
      <c r="DY230" s="42" t="str">
        <f t="shared" si="324"/>
        <v/>
      </c>
      <c r="DZ230" s="42"/>
      <c r="EC230" s="6">
        <f t="shared" si="286"/>
        <v>224</v>
      </c>
      <c r="ED230" s="47">
        <f t="shared" si="334"/>
        <v>531.91489361702122</v>
      </c>
      <c r="EE230" s="6">
        <f t="shared" si="333"/>
        <v>0</v>
      </c>
      <c r="EG230" s="8">
        <f t="shared" si="273"/>
        <v>531.91489361702122</v>
      </c>
      <c r="EH230" s="45" t="s">
        <v>62</v>
      </c>
      <c r="EI230" s="110">
        <f t="shared" si="335"/>
        <v>0</v>
      </c>
      <c r="EJ230" s="109">
        <f t="shared" si="332"/>
        <v>0</v>
      </c>
      <c r="EK230" s="109">
        <f t="shared" si="325"/>
        <v>0</v>
      </c>
      <c r="EL230" s="44">
        <f t="shared" si="326"/>
        <v>0</v>
      </c>
      <c r="EM230" s="42" t="str">
        <f t="shared" si="327"/>
        <v/>
      </c>
    </row>
    <row r="231" spans="21:143" x14ac:dyDescent="0.25">
      <c r="U231" s="6">
        <f t="shared" si="280"/>
        <v>225</v>
      </c>
      <c r="V231" s="9">
        <f t="shared" si="287"/>
        <v>500</v>
      </c>
      <c r="Y231" s="8">
        <f t="shared" si="267"/>
        <v>500</v>
      </c>
      <c r="Z231" s="30" t="str">
        <f t="shared" si="288"/>
        <v>NA</v>
      </c>
      <c r="AA231" s="28" t="str" cm="1">
        <f t="array" ref="AA231">IFERROR(_xlfn.XLOOKUP($B$4&amp;$B$11&amp;Z231,$A$69:$A$91&amp;$B$69:$B$91&amp;$C$69:$C$91,$D$69:$D$91),"")</f>
        <v/>
      </c>
      <c r="AB231" s="30" t="str">
        <f t="shared" si="274"/>
        <v/>
      </c>
      <c r="AC231" s="29" t="str">
        <f t="shared" si="289"/>
        <v/>
      </c>
      <c r="AD231" s="29">
        <f t="shared" si="290"/>
        <v>0</v>
      </c>
      <c r="AE231" s="30" t="str">
        <f t="shared" si="291"/>
        <v/>
      </c>
      <c r="AI231" s="6">
        <f t="shared" si="281"/>
        <v>225</v>
      </c>
      <c r="AJ231" s="9">
        <f t="shared" si="292"/>
        <v>500</v>
      </c>
      <c r="AM231" s="8">
        <f t="shared" si="268"/>
        <v>500</v>
      </c>
      <c r="AN231" s="32" t="str">
        <f t="shared" si="293"/>
        <v>NA</v>
      </c>
      <c r="AO231" s="33" t="str" cm="1">
        <f t="array" ref="AO231">IFERROR(_xlfn.XLOOKUP($B$4&amp;$B$11&amp;AN231,$A$69:$A$91&amp;$B$69:$B$91&amp;$C$69:$C$91,$D$69:$D$91),"")</f>
        <v/>
      </c>
      <c r="AP231" s="32" t="str">
        <f t="shared" si="275"/>
        <v/>
      </c>
      <c r="AQ231" s="37" t="str">
        <f t="shared" si="294"/>
        <v/>
      </c>
      <c r="AR231" s="37">
        <f t="shared" si="295"/>
        <v>0</v>
      </c>
      <c r="AS231" s="32" t="str">
        <f t="shared" si="296"/>
        <v/>
      </c>
      <c r="AT231" s="32"/>
      <c r="AU231" s="8"/>
      <c r="AV231" s="8"/>
      <c r="AW231" s="20">
        <f t="shared" si="265"/>
        <v>225</v>
      </c>
      <c r="AX231" s="22">
        <f t="shared" si="261"/>
        <v>625</v>
      </c>
      <c r="AY231" s="8"/>
      <c r="AZ231" s="8"/>
      <c r="BA231" s="22">
        <f t="shared" si="266"/>
        <v>625</v>
      </c>
      <c r="BB231" s="32" t="str">
        <f t="shared" si="297"/>
        <v>NA</v>
      </c>
      <c r="BC231" s="33" t="str" cm="1">
        <f t="array" ref="BC231">IFERROR(_xlfn.XLOOKUP($B$4&amp;$B$11&amp;BB231,$A$69:$A$91&amp;$B$69:$B$91&amp;$C$69:$C$91,$D$69:$D$91),"")</f>
        <v/>
      </c>
      <c r="BD231" s="37" t="str">
        <f t="shared" si="328"/>
        <v/>
      </c>
      <c r="BE231" s="37">
        <f t="shared" si="298"/>
        <v>0</v>
      </c>
      <c r="BF231" s="37">
        <f t="shared" si="299"/>
        <v>0</v>
      </c>
      <c r="BG231" s="32" t="str">
        <f t="shared" si="300"/>
        <v/>
      </c>
      <c r="BK231" s="20">
        <f t="shared" si="276"/>
        <v>225</v>
      </c>
      <c r="BL231" s="22">
        <f t="shared" si="262"/>
        <v>625</v>
      </c>
      <c r="BO231" s="22">
        <f t="shared" si="269"/>
        <v>625</v>
      </c>
      <c r="BP231" s="32" t="str">
        <f t="shared" si="301"/>
        <v>NA</v>
      </c>
      <c r="BQ231" s="33" t="str" cm="1">
        <f t="array" ref="BQ231">IFERROR(_xlfn.XLOOKUP($B$4&amp;$B$11&amp;BP231,$A$69:$A$91&amp;$B$69:$B$91&amp;$C$69:$C$91,$D$69:$D$91),"")</f>
        <v/>
      </c>
      <c r="BR231" s="37" t="str">
        <f t="shared" si="329"/>
        <v/>
      </c>
      <c r="BS231" s="37">
        <f t="shared" si="302"/>
        <v>0</v>
      </c>
      <c r="BT231" s="37">
        <f t="shared" si="303"/>
        <v>0</v>
      </c>
      <c r="BU231" s="32" t="str">
        <f t="shared" si="304"/>
        <v/>
      </c>
      <c r="BV231" s="32"/>
      <c r="BY231" s="6">
        <f t="shared" si="282"/>
        <v>225</v>
      </c>
      <c r="BZ231" s="9">
        <f t="shared" si="305"/>
        <v>500</v>
      </c>
      <c r="CA231" s="6">
        <f t="shared" si="306"/>
        <v>0</v>
      </c>
      <c r="CC231" s="8">
        <f t="shared" si="270"/>
        <v>500</v>
      </c>
      <c r="CD231" s="42" t="str">
        <f t="shared" si="307"/>
        <v>NA</v>
      </c>
      <c r="CE231" s="43" t="str" cm="1">
        <f t="array" ref="CE231">IFERROR(_xlfn.XLOOKUP($B$4&amp;$B$11&amp;CD231,$A$69:$A$91&amp;$B$69:$B$91&amp;$C$69:$C$91,$D$69:$D$91),"")</f>
        <v/>
      </c>
      <c r="CF231" s="42" t="str">
        <f t="shared" si="277"/>
        <v/>
      </c>
      <c r="CG231" s="44" t="str">
        <f t="shared" si="308"/>
        <v/>
      </c>
      <c r="CH231" s="44">
        <f t="shared" si="309"/>
        <v>0</v>
      </c>
      <c r="CI231" s="42" t="str">
        <f t="shared" si="310"/>
        <v/>
      </c>
      <c r="CJ231" s="42"/>
      <c r="CM231" s="6">
        <f t="shared" si="283"/>
        <v>225</v>
      </c>
      <c r="CN231" s="9">
        <f t="shared" si="311"/>
        <v>500</v>
      </c>
      <c r="CQ231" s="8">
        <f t="shared" si="271"/>
        <v>500</v>
      </c>
      <c r="CR231" s="42" t="str">
        <f t="shared" si="312"/>
        <v>NA</v>
      </c>
      <c r="CS231" s="43" t="str" cm="1">
        <f t="array" ref="CS231">IFERROR(_xlfn.XLOOKUP($B$4&amp;$B$11&amp;CR231,$A$69:$A$91&amp;$B$69:$B$91&amp;$C$69:$C$91,$D$69:$D$91),"")</f>
        <v/>
      </c>
      <c r="CT231" s="42" t="str">
        <f t="shared" si="278"/>
        <v/>
      </c>
      <c r="CU231" s="44" t="str">
        <f t="shared" si="313"/>
        <v/>
      </c>
      <c r="CV231" s="44">
        <f t="shared" si="314"/>
        <v>0</v>
      </c>
      <c r="CW231" s="42" t="str">
        <f t="shared" si="315"/>
        <v/>
      </c>
      <c r="DA231" s="6">
        <f t="shared" si="284"/>
        <v>225</v>
      </c>
      <c r="DB231" s="4">
        <f t="shared" si="263"/>
        <v>625</v>
      </c>
      <c r="DC231" s="6">
        <f t="shared" si="316"/>
        <v>0</v>
      </c>
      <c r="DE231" s="24">
        <f t="shared" si="272"/>
        <v>625</v>
      </c>
      <c r="DF231" s="42" t="str">
        <f t="shared" si="317"/>
        <v>NA</v>
      </c>
      <c r="DG231" s="43" t="str" cm="1">
        <f t="array" ref="DG231">IFERROR(_xlfn.XLOOKUP($B$4&amp;$B$11&amp;DF231,$A$69:$A$91&amp;$B$69:$B$91&amp;$C$69:$C$91,$D$69:$D$91),"")</f>
        <v/>
      </c>
      <c r="DH231" s="44" t="str">
        <f t="shared" si="330"/>
        <v/>
      </c>
      <c r="DI231" s="44">
        <f t="shared" si="318"/>
        <v>0</v>
      </c>
      <c r="DJ231" s="44">
        <f t="shared" si="319"/>
        <v>0</v>
      </c>
      <c r="DK231" s="42" t="str">
        <f t="shared" si="320"/>
        <v/>
      </c>
      <c r="DL231" s="42"/>
      <c r="DO231" s="6">
        <f t="shared" si="285"/>
        <v>225</v>
      </c>
      <c r="DP231" s="3">
        <f t="shared" si="264"/>
        <v>625</v>
      </c>
      <c r="DS231" s="24">
        <f t="shared" si="279"/>
        <v>625</v>
      </c>
      <c r="DT231" s="42" t="str">
        <f t="shared" si="321"/>
        <v>NA</v>
      </c>
      <c r="DU231" s="43" t="str" cm="1">
        <f t="array" ref="DU231">IFERROR(_xlfn.XLOOKUP($B$4&amp;$B$11&amp;DT231,$A$69:$A$91&amp;$B$69:$B$91&amp;$C$69:$C$91,$D$69:$D$91),"")</f>
        <v/>
      </c>
      <c r="DV231" s="44" t="str">
        <f t="shared" si="331"/>
        <v/>
      </c>
      <c r="DW231" s="44">
        <f t="shared" si="322"/>
        <v>0</v>
      </c>
      <c r="DX231" s="44">
        <f t="shared" si="323"/>
        <v>0</v>
      </c>
      <c r="DY231" s="42" t="str">
        <f t="shared" si="324"/>
        <v/>
      </c>
      <c r="DZ231" s="42"/>
      <c r="EC231" s="6">
        <f t="shared" si="286"/>
        <v>225</v>
      </c>
      <c r="ED231" s="47">
        <f t="shared" si="334"/>
        <v>531.91489361702122</v>
      </c>
      <c r="EE231" s="6">
        <f t="shared" si="333"/>
        <v>0</v>
      </c>
      <c r="EG231" s="8">
        <f t="shared" si="273"/>
        <v>531.91489361702122</v>
      </c>
      <c r="EH231" s="45" t="s">
        <v>62</v>
      </c>
      <c r="EI231" s="110">
        <f t="shared" si="335"/>
        <v>0</v>
      </c>
      <c r="EJ231" s="109">
        <f t="shared" si="332"/>
        <v>0</v>
      </c>
      <c r="EK231" s="109">
        <f t="shared" si="325"/>
        <v>0</v>
      </c>
      <c r="EL231" s="44">
        <f t="shared" si="326"/>
        <v>0</v>
      </c>
      <c r="EM231" s="42" t="str">
        <f t="shared" si="327"/>
        <v/>
      </c>
    </row>
    <row r="232" spans="21:143" x14ac:dyDescent="0.25">
      <c r="U232" s="6">
        <f t="shared" si="280"/>
        <v>226</v>
      </c>
      <c r="V232" s="9">
        <f t="shared" si="287"/>
        <v>500</v>
      </c>
      <c r="Y232" s="8">
        <f t="shared" si="267"/>
        <v>500</v>
      </c>
      <c r="Z232" s="30" t="str">
        <f t="shared" si="288"/>
        <v>NA</v>
      </c>
      <c r="AA232" s="28" t="str" cm="1">
        <f t="array" ref="AA232">IFERROR(_xlfn.XLOOKUP($B$4&amp;$B$11&amp;Z232,$A$69:$A$91&amp;$B$69:$B$91&amp;$C$69:$C$91,$D$69:$D$91),"")</f>
        <v/>
      </c>
      <c r="AB232" s="30" t="str">
        <f t="shared" si="274"/>
        <v/>
      </c>
      <c r="AC232" s="29" t="str">
        <f t="shared" si="289"/>
        <v/>
      </c>
      <c r="AD232" s="29">
        <f t="shared" si="290"/>
        <v>0</v>
      </c>
      <c r="AE232" s="30" t="str">
        <f t="shared" si="291"/>
        <v/>
      </c>
      <c r="AI232" s="6">
        <f t="shared" si="281"/>
        <v>226</v>
      </c>
      <c r="AJ232" s="9">
        <f t="shared" si="292"/>
        <v>500</v>
      </c>
      <c r="AM232" s="8">
        <f t="shared" si="268"/>
        <v>500</v>
      </c>
      <c r="AN232" s="32" t="str">
        <f t="shared" si="293"/>
        <v>NA</v>
      </c>
      <c r="AO232" s="33" t="str" cm="1">
        <f t="array" ref="AO232">IFERROR(_xlfn.XLOOKUP($B$4&amp;$B$11&amp;AN232,$A$69:$A$91&amp;$B$69:$B$91&amp;$C$69:$C$91,$D$69:$D$91),"")</f>
        <v/>
      </c>
      <c r="AP232" s="32" t="str">
        <f t="shared" si="275"/>
        <v/>
      </c>
      <c r="AQ232" s="37" t="str">
        <f t="shared" si="294"/>
        <v/>
      </c>
      <c r="AR232" s="37">
        <f t="shared" si="295"/>
        <v>0</v>
      </c>
      <c r="AS232" s="32" t="str">
        <f t="shared" si="296"/>
        <v/>
      </c>
      <c r="AT232" s="32"/>
      <c r="AU232" s="8"/>
      <c r="AV232" s="8"/>
      <c r="AW232" s="20">
        <f t="shared" si="265"/>
        <v>226</v>
      </c>
      <c r="AX232" s="22">
        <f t="shared" si="261"/>
        <v>625</v>
      </c>
      <c r="AY232" s="8"/>
      <c r="AZ232" s="8"/>
      <c r="BA232" s="22">
        <f t="shared" si="266"/>
        <v>625</v>
      </c>
      <c r="BB232" s="32" t="str">
        <f t="shared" si="297"/>
        <v>NA</v>
      </c>
      <c r="BC232" s="33" t="str" cm="1">
        <f t="array" ref="BC232">IFERROR(_xlfn.XLOOKUP($B$4&amp;$B$11&amp;BB232,$A$69:$A$91&amp;$B$69:$B$91&amp;$C$69:$C$91,$D$69:$D$91),"")</f>
        <v/>
      </c>
      <c r="BD232" s="37" t="str">
        <f t="shared" si="328"/>
        <v/>
      </c>
      <c r="BE232" s="37">
        <f t="shared" si="298"/>
        <v>0</v>
      </c>
      <c r="BF232" s="37">
        <f t="shared" si="299"/>
        <v>0</v>
      </c>
      <c r="BG232" s="32" t="str">
        <f t="shared" si="300"/>
        <v/>
      </c>
      <c r="BK232" s="20">
        <f t="shared" si="276"/>
        <v>226</v>
      </c>
      <c r="BL232" s="22">
        <f t="shared" si="262"/>
        <v>625</v>
      </c>
      <c r="BO232" s="22">
        <f t="shared" si="269"/>
        <v>625</v>
      </c>
      <c r="BP232" s="32" t="str">
        <f t="shared" si="301"/>
        <v>NA</v>
      </c>
      <c r="BQ232" s="33" t="str" cm="1">
        <f t="array" ref="BQ232">IFERROR(_xlfn.XLOOKUP($B$4&amp;$B$11&amp;BP232,$A$69:$A$91&amp;$B$69:$B$91&amp;$C$69:$C$91,$D$69:$D$91),"")</f>
        <v/>
      </c>
      <c r="BR232" s="37" t="str">
        <f t="shared" si="329"/>
        <v/>
      </c>
      <c r="BS232" s="37">
        <f t="shared" si="302"/>
        <v>0</v>
      </c>
      <c r="BT232" s="37">
        <f t="shared" si="303"/>
        <v>0</v>
      </c>
      <c r="BU232" s="32" t="str">
        <f t="shared" si="304"/>
        <v/>
      </c>
      <c r="BV232" s="32"/>
      <c r="BY232" s="6">
        <f t="shared" si="282"/>
        <v>226</v>
      </c>
      <c r="BZ232" s="9">
        <f t="shared" si="305"/>
        <v>500</v>
      </c>
      <c r="CA232" s="6">
        <f t="shared" si="306"/>
        <v>0</v>
      </c>
      <c r="CC232" s="8">
        <f t="shared" si="270"/>
        <v>500</v>
      </c>
      <c r="CD232" s="42" t="str">
        <f t="shared" si="307"/>
        <v>NA</v>
      </c>
      <c r="CE232" s="43" t="str" cm="1">
        <f t="array" ref="CE232">IFERROR(_xlfn.XLOOKUP($B$4&amp;$B$11&amp;CD232,$A$69:$A$91&amp;$B$69:$B$91&amp;$C$69:$C$91,$D$69:$D$91),"")</f>
        <v/>
      </c>
      <c r="CF232" s="42" t="str">
        <f t="shared" si="277"/>
        <v/>
      </c>
      <c r="CG232" s="44" t="str">
        <f t="shared" si="308"/>
        <v/>
      </c>
      <c r="CH232" s="44">
        <f t="shared" si="309"/>
        <v>0</v>
      </c>
      <c r="CI232" s="42" t="str">
        <f t="shared" si="310"/>
        <v/>
      </c>
      <c r="CJ232" s="42"/>
      <c r="CM232" s="6">
        <f t="shared" si="283"/>
        <v>226</v>
      </c>
      <c r="CN232" s="9">
        <f t="shared" si="311"/>
        <v>500</v>
      </c>
      <c r="CQ232" s="8">
        <f t="shared" si="271"/>
        <v>500</v>
      </c>
      <c r="CR232" s="42" t="str">
        <f t="shared" si="312"/>
        <v>NA</v>
      </c>
      <c r="CS232" s="43" t="str" cm="1">
        <f t="array" ref="CS232">IFERROR(_xlfn.XLOOKUP($B$4&amp;$B$11&amp;CR232,$A$69:$A$91&amp;$B$69:$B$91&amp;$C$69:$C$91,$D$69:$D$91),"")</f>
        <v/>
      </c>
      <c r="CT232" s="42" t="str">
        <f t="shared" si="278"/>
        <v/>
      </c>
      <c r="CU232" s="44" t="str">
        <f t="shared" si="313"/>
        <v/>
      </c>
      <c r="CV232" s="44">
        <f t="shared" si="314"/>
        <v>0</v>
      </c>
      <c r="CW232" s="42" t="str">
        <f t="shared" si="315"/>
        <v/>
      </c>
      <c r="DA232" s="6">
        <f t="shared" si="284"/>
        <v>226</v>
      </c>
      <c r="DB232" s="4">
        <f t="shared" si="263"/>
        <v>625</v>
      </c>
      <c r="DC232" s="6">
        <f t="shared" si="316"/>
        <v>0</v>
      </c>
      <c r="DE232" s="24">
        <f t="shared" si="272"/>
        <v>625</v>
      </c>
      <c r="DF232" s="42" t="str">
        <f t="shared" si="317"/>
        <v>NA</v>
      </c>
      <c r="DG232" s="43" t="str" cm="1">
        <f t="array" ref="DG232">IFERROR(_xlfn.XLOOKUP($B$4&amp;$B$11&amp;DF232,$A$69:$A$91&amp;$B$69:$B$91&amp;$C$69:$C$91,$D$69:$D$91),"")</f>
        <v/>
      </c>
      <c r="DH232" s="44" t="str">
        <f t="shared" si="330"/>
        <v/>
      </c>
      <c r="DI232" s="44">
        <f t="shared" si="318"/>
        <v>0</v>
      </c>
      <c r="DJ232" s="44">
        <f t="shared" si="319"/>
        <v>0</v>
      </c>
      <c r="DK232" s="42" t="str">
        <f t="shared" si="320"/>
        <v/>
      </c>
      <c r="DL232" s="42"/>
      <c r="DO232" s="6">
        <f t="shared" si="285"/>
        <v>226</v>
      </c>
      <c r="DP232" s="3">
        <f t="shared" si="264"/>
        <v>625</v>
      </c>
      <c r="DS232" s="24">
        <f t="shared" si="279"/>
        <v>625</v>
      </c>
      <c r="DT232" s="42" t="str">
        <f t="shared" si="321"/>
        <v>NA</v>
      </c>
      <c r="DU232" s="43" t="str" cm="1">
        <f t="array" ref="DU232">IFERROR(_xlfn.XLOOKUP($B$4&amp;$B$11&amp;DT232,$A$69:$A$91&amp;$B$69:$B$91&amp;$C$69:$C$91,$D$69:$D$91),"")</f>
        <v/>
      </c>
      <c r="DV232" s="44" t="str">
        <f t="shared" si="331"/>
        <v/>
      </c>
      <c r="DW232" s="44">
        <f t="shared" si="322"/>
        <v>0</v>
      </c>
      <c r="DX232" s="44">
        <f t="shared" si="323"/>
        <v>0</v>
      </c>
      <c r="DY232" s="42" t="str">
        <f t="shared" si="324"/>
        <v/>
      </c>
      <c r="DZ232" s="42"/>
      <c r="EC232" s="6">
        <f t="shared" si="286"/>
        <v>226</v>
      </c>
      <c r="ED232" s="47">
        <f t="shared" si="334"/>
        <v>531.91489361702122</v>
      </c>
      <c r="EE232" s="6">
        <f t="shared" si="333"/>
        <v>0</v>
      </c>
      <c r="EG232" s="8">
        <f t="shared" si="273"/>
        <v>531.91489361702122</v>
      </c>
      <c r="EH232" s="45" t="s">
        <v>62</v>
      </c>
      <c r="EI232" s="110">
        <f t="shared" si="335"/>
        <v>0</v>
      </c>
      <c r="EJ232" s="109">
        <f t="shared" si="332"/>
        <v>0</v>
      </c>
      <c r="EK232" s="109">
        <f t="shared" si="325"/>
        <v>0</v>
      </c>
      <c r="EL232" s="44">
        <f t="shared" si="326"/>
        <v>0</v>
      </c>
      <c r="EM232" s="42" t="str">
        <f t="shared" si="327"/>
        <v/>
      </c>
    </row>
    <row r="233" spans="21:143" x14ac:dyDescent="0.25">
      <c r="U233" s="6">
        <f t="shared" si="280"/>
        <v>227</v>
      </c>
      <c r="V233" s="9">
        <f t="shared" si="287"/>
        <v>500</v>
      </c>
      <c r="Y233" s="8">
        <f t="shared" si="267"/>
        <v>500</v>
      </c>
      <c r="Z233" s="30" t="str">
        <f t="shared" si="288"/>
        <v>NA</v>
      </c>
      <c r="AA233" s="28" t="str" cm="1">
        <f t="array" ref="AA233">IFERROR(_xlfn.XLOOKUP($B$4&amp;$B$11&amp;Z233,$A$69:$A$91&amp;$B$69:$B$91&amp;$C$69:$C$91,$D$69:$D$91),"")</f>
        <v/>
      </c>
      <c r="AB233" s="30" t="str">
        <f t="shared" si="274"/>
        <v/>
      </c>
      <c r="AC233" s="29" t="str">
        <f t="shared" si="289"/>
        <v/>
      </c>
      <c r="AD233" s="29">
        <f t="shared" si="290"/>
        <v>0</v>
      </c>
      <c r="AE233" s="30" t="str">
        <f t="shared" si="291"/>
        <v/>
      </c>
      <c r="AI233" s="6">
        <f t="shared" si="281"/>
        <v>227</v>
      </c>
      <c r="AJ233" s="9">
        <f t="shared" si="292"/>
        <v>500</v>
      </c>
      <c r="AM233" s="8">
        <f t="shared" si="268"/>
        <v>500</v>
      </c>
      <c r="AN233" s="32" t="str">
        <f t="shared" si="293"/>
        <v>NA</v>
      </c>
      <c r="AO233" s="33" t="str" cm="1">
        <f t="array" ref="AO233">IFERROR(_xlfn.XLOOKUP($B$4&amp;$B$11&amp;AN233,$A$69:$A$91&amp;$B$69:$B$91&amp;$C$69:$C$91,$D$69:$D$91),"")</f>
        <v/>
      </c>
      <c r="AP233" s="32" t="str">
        <f t="shared" si="275"/>
        <v/>
      </c>
      <c r="AQ233" s="37" t="str">
        <f t="shared" si="294"/>
        <v/>
      </c>
      <c r="AR233" s="37">
        <f t="shared" si="295"/>
        <v>0</v>
      </c>
      <c r="AS233" s="32" t="str">
        <f t="shared" si="296"/>
        <v/>
      </c>
      <c r="AT233" s="32"/>
      <c r="AU233" s="8"/>
      <c r="AV233" s="8"/>
      <c r="AW233" s="20">
        <f t="shared" si="265"/>
        <v>227</v>
      </c>
      <c r="AX233" s="22">
        <f t="shared" si="261"/>
        <v>625</v>
      </c>
      <c r="AY233" s="8"/>
      <c r="AZ233" s="8"/>
      <c r="BA233" s="22">
        <f t="shared" si="266"/>
        <v>625</v>
      </c>
      <c r="BB233" s="32" t="str">
        <f t="shared" si="297"/>
        <v>NA</v>
      </c>
      <c r="BC233" s="33" t="str" cm="1">
        <f t="array" ref="BC233">IFERROR(_xlfn.XLOOKUP($B$4&amp;$B$11&amp;BB233,$A$69:$A$91&amp;$B$69:$B$91&amp;$C$69:$C$91,$D$69:$D$91),"")</f>
        <v/>
      </c>
      <c r="BD233" s="37" t="str">
        <f t="shared" si="328"/>
        <v/>
      </c>
      <c r="BE233" s="37">
        <f t="shared" si="298"/>
        <v>0</v>
      </c>
      <c r="BF233" s="37">
        <f t="shared" si="299"/>
        <v>0</v>
      </c>
      <c r="BG233" s="32" t="str">
        <f t="shared" si="300"/>
        <v/>
      </c>
      <c r="BK233" s="20">
        <f t="shared" si="276"/>
        <v>227</v>
      </c>
      <c r="BL233" s="22">
        <f t="shared" si="262"/>
        <v>625</v>
      </c>
      <c r="BO233" s="22">
        <f t="shared" si="269"/>
        <v>625</v>
      </c>
      <c r="BP233" s="32" t="str">
        <f t="shared" si="301"/>
        <v>NA</v>
      </c>
      <c r="BQ233" s="33" t="str" cm="1">
        <f t="array" ref="BQ233">IFERROR(_xlfn.XLOOKUP($B$4&amp;$B$11&amp;BP233,$A$69:$A$91&amp;$B$69:$B$91&amp;$C$69:$C$91,$D$69:$D$91),"")</f>
        <v/>
      </c>
      <c r="BR233" s="37" t="str">
        <f t="shared" si="329"/>
        <v/>
      </c>
      <c r="BS233" s="37">
        <f t="shared" si="302"/>
        <v>0</v>
      </c>
      <c r="BT233" s="37">
        <f t="shared" si="303"/>
        <v>0</v>
      </c>
      <c r="BU233" s="32" t="str">
        <f t="shared" si="304"/>
        <v/>
      </c>
      <c r="BV233" s="32"/>
      <c r="BY233" s="6">
        <f t="shared" si="282"/>
        <v>227</v>
      </c>
      <c r="BZ233" s="9">
        <f t="shared" si="305"/>
        <v>500</v>
      </c>
      <c r="CA233" s="6">
        <f t="shared" si="306"/>
        <v>0</v>
      </c>
      <c r="CC233" s="8">
        <f t="shared" si="270"/>
        <v>500</v>
      </c>
      <c r="CD233" s="42" t="str">
        <f t="shared" si="307"/>
        <v>NA</v>
      </c>
      <c r="CE233" s="43" t="str" cm="1">
        <f t="array" ref="CE233">IFERROR(_xlfn.XLOOKUP($B$4&amp;$B$11&amp;CD233,$A$69:$A$91&amp;$B$69:$B$91&amp;$C$69:$C$91,$D$69:$D$91),"")</f>
        <v/>
      </c>
      <c r="CF233" s="42" t="str">
        <f t="shared" si="277"/>
        <v/>
      </c>
      <c r="CG233" s="44" t="str">
        <f t="shared" si="308"/>
        <v/>
      </c>
      <c r="CH233" s="44">
        <f t="shared" si="309"/>
        <v>0</v>
      </c>
      <c r="CI233" s="42" t="str">
        <f t="shared" si="310"/>
        <v/>
      </c>
      <c r="CJ233" s="42"/>
      <c r="CM233" s="6">
        <f t="shared" si="283"/>
        <v>227</v>
      </c>
      <c r="CN233" s="9">
        <f t="shared" si="311"/>
        <v>500</v>
      </c>
      <c r="CQ233" s="8">
        <f t="shared" si="271"/>
        <v>500</v>
      </c>
      <c r="CR233" s="42" t="str">
        <f t="shared" si="312"/>
        <v>NA</v>
      </c>
      <c r="CS233" s="43" t="str" cm="1">
        <f t="array" ref="CS233">IFERROR(_xlfn.XLOOKUP($B$4&amp;$B$11&amp;CR233,$A$69:$A$91&amp;$B$69:$B$91&amp;$C$69:$C$91,$D$69:$D$91),"")</f>
        <v/>
      </c>
      <c r="CT233" s="42" t="str">
        <f t="shared" si="278"/>
        <v/>
      </c>
      <c r="CU233" s="44" t="str">
        <f t="shared" si="313"/>
        <v/>
      </c>
      <c r="CV233" s="44">
        <f t="shared" si="314"/>
        <v>0</v>
      </c>
      <c r="CW233" s="42" t="str">
        <f t="shared" si="315"/>
        <v/>
      </c>
      <c r="DA233" s="6">
        <f t="shared" si="284"/>
        <v>227</v>
      </c>
      <c r="DB233" s="4">
        <f t="shared" si="263"/>
        <v>625</v>
      </c>
      <c r="DC233" s="6">
        <f t="shared" si="316"/>
        <v>0</v>
      </c>
      <c r="DE233" s="24">
        <f t="shared" si="272"/>
        <v>625</v>
      </c>
      <c r="DF233" s="42" t="str">
        <f t="shared" si="317"/>
        <v>NA</v>
      </c>
      <c r="DG233" s="43" t="str" cm="1">
        <f t="array" ref="DG233">IFERROR(_xlfn.XLOOKUP($B$4&amp;$B$11&amp;DF233,$A$69:$A$91&amp;$B$69:$B$91&amp;$C$69:$C$91,$D$69:$D$91),"")</f>
        <v/>
      </c>
      <c r="DH233" s="44" t="str">
        <f t="shared" si="330"/>
        <v/>
      </c>
      <c r="DI233" s="44">
        <f t="shared" si="318"/>
        <v>0</v>
      </c>
      <c r="DJ233" s="44">
        <f t="shared" si="319"/>
        <v>0</v>
      </c>
      <c r="DK233" s="42" t="str">
        <f t="shared" si="320"/>
        <v/>
      </c>
      <c r="DL233" s="42"/>
      <c r="DO233" s="6">
        <f t="shared" si="285"/>
        <v>227</v>
      </c>
      <c r="DP233" s="3">
        <f t="shared" si="264"/>
        <v>625</v>
      </c>
      <c r="DS233" s="24">
        <f t="shared" si="279"/>
        <v>625</v>
      </c>
      <c r="DT233" s="42" t="str">
        <f t="shared" si="321"/>
        <v>NA</v>
      </c>
      <c r="DU233" s="43" t="str" cm="1">
        <f t="array" ref="DU233">IFERROR(_xlfn.XLOOKUP($B$4&amp;$B$11&amp;DT233,$A$69:$A$91&amp;$B$69:$B$91&amp;$C$69:$C$91,$D$69:$D$91),"")</f>
        <v/>
      </c>
      <c r="DV233" s="44" t="str">
        <f t="shared" si="331"/>
        <v/>
      </c>
      <c r="DW233" s="44">
        <f t="shared" si="322"/>
        <v>0</v>
      </c>
      <c r="DX233" s="44">
        <f t="shared" si="323"/>
        <v>0</v>
      </c>
      <c r="DY233" s="42" t="str">
        <f t="shared" si="324"/>
        <v/>
      </c>
      <c r="DZ233" s="42"/>
      <c r="EC233" s="6">
        <f t="shared" si="286"/>
        <v>227</v>
      </c>
      <c r="ED233" s="47">
        <f t="shared" si="334"/>
        <v>531.91489361702122</v>
      </c>
      <c r="EE233" s="6">
        <f t="shared" si="333"/>
        <v>0</v>
      </c>
      <c r="EG233" s="8">
        <f t="shared" si="273"/>
        <v>531.91489361702122</v>
      </c>
      <c r="EH233" s="45" t="s">
        <v>62</v>
      </c>
      <c r="EI233" s="110">
        <f t="shared" si="335"/>
        <v>0</v>
      </c>
      <c r="EJ233" s="109">
        <f t="shared" si="332"/>
        <v>0</v>
      </c>
      <c r="EK233" s="109">
        <f t="shared" si="325"/>
        <v>0</v>
      </c>
      <c r="EL233" s="44">
        <f t="shared" si="326"/>
        <v>0</v>
      </c>
      <c r="EM233" s="42" t="str">
        <f t="shared" si="327"/>
        <v/>
      </c>
    </row>
    <row r="234" spans="21:143" x14ac:dyDescent="0.25">
      <c r="U234" s="6">
        <f t="shared" si="280"/>
        <v>228</v>
      </c>
      <c r="V234" s="9">
        <f t="shared" si="287"/>
        <v>500</v>
      </c>
      <c r="Y234" s="8">
        <f t="shared" si="267"/>
        <v>500</v>
      </c>
      <c r="Z234" s="30" t="str">
        <f t="shared" si="288"/>
        <v>NA</v>
      </c>
      <c r="AA234" s="28" t="str" cm="1">
        <f t="array" ref="AA234">IFERROR(_xlfn.XLOOKUP($B$4&amp;$B$11&amp;Z234,$A$69:$A$91&amp;$B$69:$B$91&amp;$C$69:$C$91,$D$69:$D$91),"")</f>
        <v/>
      </c>
      <c r="AB234" s="30" t="str">
        <f t="shared" si="274"/>
        <v/>
      </c>
      <c r="AC234" s="29" t="str">
        <f t="shared" si="289"/>
        <v/>
      </c>
      <c r="AD234" s="29">
        <f t="shared" si="290"/>
        <v>0</v>
      </c>
      <c r="AE234" s="30" t="str">
        <f t="shared" si="291"/>
        <v/>
      </c>
      <c r="AI234" s="6">
        <f t="shared" si="281"/>
        <v>228</v>
      </c>
      <c r="AJ234" s="9">
        <f t="shared" si="292"/>
        <v>500</v>
      </c>
      <c r="AM234" s="8">
        <f t="shared" si="268"/>
        <v>500</v>
      </c>
      <c r="AN234" s="32" t="str">
        <f t="shared" si="293"/>
        <v>NA</v>
      </c>
      <c r="AO234" s="33" t="str" cm="1">
        <f t="array" ref="AO234">IFERROR(_xlfn.XLOOKUP($B$4&amp;$B$11&amp;AN234,$A$69:$A$91&amp;$B$69:$B$91&amp;$C$69:$C$91,$D$69:$D$91),"")</f>
        <v/>
      </c>
      <c r="AP234" s="32" t="str">
        <f t="shared" si="275"/>
        <v/>
      </c>
      <c r="AQ234" s="37" t="str">
        <f t="shared" si="294"/>
        <v/>
      </c>
      <c r="AR234" s="37">
        <f t="shared" si="295"/>
        <v>0</v>
      </c>
      <c r="AS234" s="32" t="str">
        <f t="shared" si="296"/>
        <v/>
      </c>
      <c r="AT234" s="32"/>
      <c r="AU234" s="8"/>
      <c r="AV234" s="8"/>
      <c r="AW234" s="20">
        <f t="shared" si="265"/>
        <v>228</v>
      </c>
      <c r="AX234" s="22">
        <f t="shared" si="261"/>
        <v>625</v>
      </c>
      <c r="AY234" s="8"/>
      <c r="AZ234" s="8"/>
      <c r="BA234" s="22">
        <f t="shared" si="266"/>
        <v>625</v>
      </c>
      <c r="BB234" s="32" t="str">
        <f t="shared" si="297"/>
        <v>NA</v>
      </c>
      <c r="BC234" s="33" t="str" cm="1">
        <f t="array" ref="BC234">IFERROR(_xlfn.XLOOKUP($B$4&amp;$B$11&amp;BB234,$A$69:$A$91&amp;$B$69:$B$91&amp;$C$69:$C$91,$D$69:$D$91),"")</f>
        <v/>
      </c>
      <c r="BD234" s="37" t="str">
        <f t="shared" si="328"/>
        <v/>
      </c>
      <c r="BE234" s="37">
        <f t="shared" si="298"/>
        <v>0</v>
      </c>
      <c r="BF234" s="37">
        <f t="shared" si="299"/>
        <v>0</v>
      </c>
      <c r="BG234" s="32" t="str">
        <f t="shared" si="300"/>
        <v/>
      </c>
      <c r="BK234" s="20">
        <f t="shared" si="276"/>
        <v>228</v>
      </c>
      <c r="BL234" s="22">
        <f t="shared" si="262"/>
        <v>625</v>
      </c>
      <c r="BO234" s="22">
        <f t="shared" si="269"/>
        <v>625</v>
      </c>
      <c r="BP234" s="32" t="str">
        <f t="shared" si="301"/>
        <v>NA</v>
      </c>
      <c r="BQ234" s="33" t="str" cm="1">
        <f t="array" ref="BQ234">IFERROR(_xlfn.XLOOKUP($B$4&amp;$B$11&amp;BP234,$A$69:$A$91&amp;$B$69:$B$91&amp;$C$69:$C$91,$D$69:$D$91),"")</f>
        <v/>
      </c>
      <c r="BR234" s="37" t="str">
        <f t="shared" si="329"/>
        <v/>
      </c>
      <c r="BS234" s="37">
        <f t="shared" si="302"/>
        <v>0</v>
      </c>
      <c r="BT234" s="37">
        <f t="shared" si="303"/>
        <v>0</v>
      </c>
      <c r="BU234" s="32" t="str">
        <f t="shared" si="304"/>
        <v/>
      </c>
      <c r="BV234" s="32"/>
      <c r="BY234" s="6">
        <f t="shared" si="282"/>
        <v>228</v>
      </c>
      <c r="BZ234" s="9">
        <f t="shared" si="305"/>
        <v>500</v>
      </c>
      <c r="CA234" s="6">
        <f t="shared" si="306"/>
        <v>395</v>
      </c>
      <c r="CC234" s="8">
        <f t="shared" si="270"/>
        <v>895</v>
      </c>
      <c r="CD234" s="42" t="str">
        <f t="shared" si="307"/>
        <v>NA</v>
      </c>
      <c r="CE234" s="43" t="str" cm="1">
        <f t="array" ref="CE234">IFERROR(_xlfn.XLOOKUP($B$4&amp;$B$11&amp;CD234,$A$69:$A$91&amp;$B$69:$B$91&amp;$C$69:$C$91,$D$69:$D$91),"")</f>
        <v/>
      </c>
      <c r="CF234" s="42" t="str">
        <f t="shared" si="277"/>
        <v/>
      </c>
      <c r="CG234" s="44" t="str">
        <f t="shared" si="308"/>
        <v/>
      </c>
      <c r="CH234" s="44">
        <f t="shared" si="309"/>
        <v>395</v>
      </c>
      <c r="CI234" s="42" t="str">
        <f t="shared" si="310"/>
        <v/>
      </c>
      <c r="CJ234" s="42"/>
      <c r="CM234" s="6">
        <f t="shared" si="283"/>
        <v>228</v>
      </c>
      <c r="CN234" s="9">
        <f t="shared" si="311"/>
        <v>500</v>
      </c>
      <c r="CQ234" s="8">
        <f t="shared" si="271"/>
        <v>500</v>
      </c>
      <c r="CR234" s="42" t="str">
        <f t="shared" si="312"/>
        <v>NA</v>
      </c>
      <c r="CS234" s="43" t="str" cm="1">
        <f t="array" ref="CS234">IFERROR(_xlfn.XLOOKUP($B$4&amp;$B$11&amp;CR234,$A$69:$A$91&amp;$B$69:$B$91&amp;$C$69:$C$91,$D$69:$D$91),"")</f>
        <v/>
      </c>
      <c r="CT234" s="42" t="str">
        <f t="shared" si="278"/>
        <v/>
      </c>
      <c r="CU234" s="44" t="str">
        <f t="shared" si="313"/>
        <v/>
      </c>
      <c r="CV234" s="44">
        <f t="shared" si="314"/>
        <v>0</v>
      </c>
      <c r="CW234" s="42" t="str">
        <f t="shared" si="315"/>
        <v/>
      </c>
      <c r="DA234" s="6">
        <f t="shared" si="284"/>
        <v>228</v>
      </c>
      <c r="DB234" s="4">
        <f t="shared" si="263"/>
        <v>625</v>
      </c>
      <c r="DC234" s="6">
        <f t="shared" si="316"/>
        <v>395</v>
      </c>
      <c r="DE234" s="24">
        <f t="shared" si="272"/>
        <v>1020</v>
      </c>
      <c r="DF234" s="42" t="str">
        <f t="shared" si="317"/>
        <v>NA</v>
      </c>
      <c r="DG234" s="43" t="str" cm="1">
        <f t="array" ref="DG234">IFERROR(_xlfn.XLOOKUP($B$4&amp;$B$11&amp;DF234,$A$69:$A$91&amp;$B$69:$B$91&amp;$C$69:$C$91,$D$69:$D$91),"")</f>
        <v/>
      </c>
      <c r="DH234" s="44" t="str">
        <f t="shared" si="330"/>
        <v/>
      </c>
      <c r="DI234" s="44">
        <f t="shared" si="318"/>
        <v>0</v>
      </c>
      <c r="DJ234" s="44">
        <f t="shared" si="319"/>
        <v>395</v>
      </c>
      <c r="DK234" s="42" t="str">
        <f t="shared" si="320"/>
        <v/>
      </c>
      <c r="DL234" s="42"/>
      <c r="DO234" s="6">
        <f t="shared" si="285"/>
        <v>228</v>
      </c>
      <c r="DP234" s="3">
        <f t="shared" si="264"/>
        <v>625</v>
      </c>
      <c r="DS234" s="24">
        <f t="shared" si="279"/>
        <v>625</v>
      </c>
      <c r="DT234" s="42" t="str">
        <f t="shared" si="321"/>
        <v>NA</v>
      </c>
      <c r="DU234" s="43" t="str" cm="1">
        <f t="array" ref="DU234">IFERROR(_xlfn.XLOOKUP($B$4&amp;$B$11&amp;DT234,$A$69:$A$91&amp;$B$69:$B$91&amp;$C$69:$C$91,$D$69:$D$91),"")</f>
        <v/>
      </c>
      <c r="DV234" s="44" t="str">
        <f t="shared" si="331"/>
        <v/>
      </c>
      <c r="DW234" s="44">
        <f t="shared" si="322"/>
        <v>0</v>
      </c>
      <c r="DX234" s="44">
        <f t="shared" si="323"/>
        <v>0</v>
      </c>
      <c r="DY234" s="42" t="str">
        <f t="shared" si="324"/>
        <v/>
      </c>
      <c r="DZ234" s="42"/>
      <c r="EC234" s="6">
        <f t="shared" si="286"/>
        <v>228</v>
      </c>
      <c r="ED234" s="47">
        <f t="shared" si="334"/>
        <v>531.91489361702122</v>
      </c>
      <c r="EE234" s="6">
        <f t="shared" si="333"/>
        <v>395</v>
      </c>
      <c r="EG234" s="8">
        <f t="shared" si="273"/>
        <v>926.91489361702122</v>
      </c>
      <c r="EH234" s="45" t="s">
        <v>62</v>
      </c>
      <c r="EI234" s="110">
        <f t="shared" si="335"/>
        <v>0</v>
      </c>
      <c r="EJ234" s="109">
        <f t="shared" si="332"/>
        <v>0</v>
      </c>
      <c r="EK234" s="109">
        <f t="shared" si="325"/>
        <v>0</v>
      </c>
      <c r="EL234" s="44">
        <f t="shared" si="326"/>
        <v>395</v>
      </c>
      <c r="EM234" s="42" t="str">
        <f t="shared" si="327"/>
        <v/>
      </c>
    </row>
    <row r="235" spans="21:143" x14ac:dyDescent="0.25">
      <c r="U235" s="6">
        <f t="shared" si="280"/>
        <v>229</v>
      </c>
      <c r="V235" s="9">
        <f t="shared" si="287"/>
        <v>500</v>
      </c>
      <c r="Y235" s="8">
        <f t="shared" si="267"/>
        <v>500</v>
      </c>
      <c r="Z235" s="30" t="str">
        <f t="shared" si="288"/>
        <v>NA</v>
      </c>
      <c r="AA235" s="28" t="str" cm="1">
        <f t="array" ref="AA235">IFERROR(_xlfn.XLOOKUP($B$4&amp;$B$11&amp;Z235,$A$69:$A$91&amp;$B$69:$B$91&amp;$C$69:$C$91,$D$69:$D$91),"")</f>
        <v/>
      </c>
      <c r="AB235" s="30" t="str">
        <f t="shared" si="274"/>
        <v/>
      </c>
      <c r="AC235" s="29" t="str">
        <f t="shared" si="289"/>
        <v/>
      </c>
      <c r="AD235" s="29">
        <f t="shared" si="290"/>
        <v>0</v>
      </c>
      <c r="AE235" s="30" t="str">
        <f t="shared" si="291"/>
        <v/>
      </c>
      <c r="AI235" s="6">
        <f t="shared" si="281"/>
        <v>229</v>
      </c>
      <c r="AJ235" s="9">
        <f t="shared" si="292"/>
        <v>500</v>
      </c>
      <c r="AM235" s="8">
        <f t="shared" si="268"/>
        <v>500</v>
      </c>
      <c r="AN235" s="32" t="str">
        <f t="shared" si="293"/>
        <v>NA</v>
      </c>
      <c r="AO235" s="33" t="str" cm="1">
        <f t="array" ref="AO235">IFERROR(_xlfn.XLOOKUP($B$4&amp;$B$11&amp;AN235,$A$69:$A$91&amp;$B$69:$B$91&amp;$C$69:$C$91,$D$69:$D$91),"")</f>
        <v/>
      </c>
      <c r="AP235" s="32" t="str">
        <f t="shared" si="275"/>
        <v/>
      </c>
      <c r="AQ235" s="37" t="str">
        <f t="shared" si="294"/>
        <v/>
      </c>
      <c r="AR235" s="37">
        <f t="shared" si="295"/>
        <v>0</v>
      </c>
      <c r="AS235" s="32" t="str">
        <f t="shared" si="296"/>
        <v/>
      </c>
      <c r="AT235" s="32"/>
      <c r="AU235" s="8"/>
      <c r="AV235" s="8"/>
      <c r="AW235" s="20">
        <f t="shared" si="265"/>
        <v>229</v>
      </c>
      <c r="AX235" s="22">
        <f t="shared" si="261"/>
        <v>625</v>
      </c>
      <c r="AY235" s="8"/>
      <c r="AZ235" s="8"/>
      <c r="BA235" s="22">
        <f t="shared" si="266"/>
        <v>625</v>
      </c>
      <c r="BB235" s="32" t="str">
        <f t="shared" si="297"/>
        <v>NA</v>
      </c>
      <c r="BC235" s="33" t="str" cm="1">
        <f t="array" ref="BC235">IFERROR(_xlfn.XLOOKUP($B$4&amp;$B$11&amp;BB235,$A$69:$A$91&amp;$B$69:$B$91&amp;$C$69:$C$91,$D$69:$D$91),"")</f>
        <v/>
      </c>
      <c r="BD235" s="37" t="str">
        <f t="shared" si="328"/>
        <v/>
      </c>
      <c r="BE235" s="37">
        <f t="shared" si="298"/>
        <v>0</v>
      </c>
      <c r="BF235" s="37">
        <f t="shared" si="299"/>
        <v>0</v>
      </c>
      <c r="BG235" s="32" t="str">
        <f t="shared" si="300"/>
        <v/>
      </c>
      <c r="BK235" s="20">
        <f t="shared" si="276"/>
        <v>229</v>
      </c>
      <c r="BL235" s="22">
        <f t="shared" si="262"/>
        <v>625</v>
      </c>
      <c r="BO235" s="22">
        <f t="shared" si="269"/>
        <v>625</v>
      </c>
      <c r="BP235" s="32" t="str">
        <f t="shared" si="301"/>
        <v>NA</v>
      </c>
      <c r="BQ235" s="33" t="str" cm="1">
        <f t="array" ref="BQ235">IFERROR(_xlfn.XLOOKUP($B$4&amp;$B$11&amp;BP235,$A$69:$A$91&amp;$B$69:$B$91&amp;$C$69:$C$91,$D$69:$D$91),"")</f>
        <v/>
      </c>
      <c r="BR235" s="37" t="str">
        <f t="shared" si="329"/>
        <v/>
      </c>
      <c r="BS235" s="37">
        <f t="shared" si="302"/>
        <v>0</v>
      </c>
      <c r="BT235" s="37">
        <f t="shared" si="303"/>
        <v>0</v>
      </c>
      <c r="BU235" s="32" t="str">
        <f t="shared" si="304"/>
        <v/>
      </c>
      <c r="BV235" s="32"/>
      <c r="BY235" s="6">
        <f t="shared" si="282"/>
        <v>229</v>
      </c>
      <c r="BZ235" s="9">
        <f t="shared" si="305"/>
        <v>500</v>
      </c>
      <c r="CA235" s="6">
        <f t="shared" si="306"/>
        <v>0</v>
      </c>
      <c r="CC235" s="8">
        <f t="shared" si="270"/>
        <v>500</v>
      </c>
      <c r="CD235" s="42" t="str">
        <f t="shared" si="307"/>
        <v>NA</v>
      </c>
      <c r="CE235" s="43" t="str" cm="1">
        <f t="array" ref="CE235">IFERROR(_xlfn.XLOOKUP($B$4&amp;$B$11&amp;CD235,$A$69:$A$91&amp;$B$69:$B$91&amp;$C$69:$C$91,$D$69:$D$91),"")</f>
        <v/>
      </c>
      <c r="CF235" s="42" t="str">
        <f t="shared" si="277"/>
        <v/>
      </c>
      <c r="CG235" s="44" t="str">
        <f t="shared" si="308"/>
        <v/>
      </c>
      <c r="CH235" s="44">
        <f t="shared" si="309"/>
        <v>0</v>
      </c>
      <c r="CI235" s="42" t="str">
        <f t="shared" si="310"/>
        <v/>
      </c>
      <c r="CJ235" s="42"/>
      <c r="CM235" s="6">
        <f t="shared" si="283"/>
        <v>229</v>
      </c>
      <c r="CN235" s="9">
        <f t="shared" si="311"/>
        <v>500</v>
      </c>
      <c r="CQ235" s="8">
        <f t="shared" si="271"/>
        <v>500</v>
      </c>
      <c r="CR235" s="42" t="str">
        <f t="shared" si="312"/>
        <v>NA</v>
      </c>
      <c r="CS235" s="43" t="str" cm="1">
        <f t="array" ref="CS235">IFERROR(_xlfn.XLOOKUP($B$4&amp;$B$11&amp;CR235,$A$69:$A$91&amp;$B$69:$B$91&amp;$C$69:$C$91,$D$69:$D$91),"")</f>
        <v/>
      </c>
      <c r="CT235" s="42" t="str">
        <f t="shared" si="278"/>
        <v/>
      </c>
      <c r="CU235" s="44" t="str">
        <f t="shared" si="313"/>
        <v/>
      </c>
      <c r="CV235" s="44">
        <f t="shared" si="314"/>
        <v>0</v>
      </c>
      <c r="CW235" s="42" t="str">
        <f t="shared" si="315"/>
        <v/>
      </c>
      <c r="DA235" s="6">
        <f t="shared" si="284"/>
        <v>229</v>
      </c>
      <c r="DB235" s="4">
        <f t="shared" si="263"/>
        <v>625</v>
      </c>
      <c r="DC235" s="6">
        <f t="shared" si="316"/>
        <v>0</v>
      </c>
      <c r="DE235" s="24">
        <f t="shared" si="272"/>
        <v>625</v>
      </c>
      <c r="DF235" s="42" t="str">
        <f t="shared" si="317"/>
        <v>NA</v>
      </c>
      <c r="DG235" s="43" t="str" cm="1">
        <f t="array" ref="DG235">IFERROR(_xlfn.XLOOKUP($B$4&amp;$B$11&amp;DF235,$A$69:$A$91&amp;$B$69:$B$91&amp;$C$69:$C$91,$D$69:$D$91),"")</f>
        <v/>
      </c>
      <c r="DH235" s="44" t="str">
        <f t="shared" si="330"/>
        <v/>
      </c>
      <c r="DI235" s="44">
        <f t="shared" si="318"/>
        <v>0</v>
      </c>
      <c r="DJ235" s="44">
        <f t="shared" si="319"/>
        <v>0</v>
      </c>
      <c r="DK235" s="42" t="str">
        <f t="shared" si="320"/>
        <v/>
      </c>
      <c r="DL235" s="42"/>
      <c r="DO235" s="6">
        <f t="shared" si="285"/>
        <v>229</v>
      </c>
      <c r="DP235" s="3">
        <f t="shared" si="264"/>
        <v>625</v>
      </c>
      <c r="DS235" s="24">
        <f t="shared" si="279"/>
        <v>625</v>
      </c>
      <c r="DT235" s="42" t="str">
        <f t="shared" si="321"/>
        <v>NA</v>
      </c>
      <c r="DU235" s="43" t="str" cm="1">
        <f t="array" ref="DU235">IFERROR(_xlfn.XLOOKUP($B$4&amp;$B$11&amp;DT235,$A$69:$A$91&amp;$B$69:$B$91&amp;$C$69:$C$91,$D$69:$D$91),"")</f>
        <v/>
      </c>
      <c r="DV235" s="44" t="str">
        <f t="shared" si="331"/>
        <v/>
      </c>
      <c r="DW235" s="44">
        <f t="shared" si="322"/>
        <v>0</v>
      </c>
      <c r="DX235" s="44">
        <f t="shared" si="323"/>
        <v>0</v>
      </c>
      <c r="DY235" s="42" t="str">
        <f t="shared" si="324"/>
        <v/>
      </c>
      <c r="DZ235" s="42"/>
      <c r="EC235" s="6">
        <f t="shared" si="286"/>
        <v>229</v>
      </c>
      <c r="ED235" s="47">
        <f t="shared" si="334"/>
        <v>531.91489361702122</v>
      </c>
      <c r="EE235" s="6">
        <f t="shared" si="333"/>
        <v>0</v>
      </c>
      <c r="EG235" s="8">
        <f t="shared" si="273"/>
        <v>531.91489361702122</v>
      </c>
      <c r="EH235" s="45" t="s">
        <v>62</v>
      </c>
      <c r="EI235" s="110">
        <f t="shared" si="335"/>
        <v>0</v>
      </c>
      <c r="EJ235" s="109">
        <f t="shared" si="332"/>
        <v>0</v>
      </c>
      <c r="EK235" s="109">
        <f t="shared" si="325"/>
        <v>0</v>
      </c>
      <c r="EL235" s="44">
        <f t="shared" si="326"/>
        <v>0</v>
      </c>
      <c r="EM235" s="42" t="str">
        <f t="shared" si="327"/>
        <v/>
      </c>
    </row>
    <row r="236" spans="21:143" x14ac:dyDescent="0.25">
      <c r="U236" s="6">
        <f t="shared" si="280"/>
        <v>230</v>
      </c>
      <c r="V236" s="9">
        <f t="shared" si="287"/>
        <v>500</v>
      </c>
      <c r="Y236" s="8">
        <f t="shared" si="267"/>
        <v>500</v>
      </c>
      <c r="Z236" s="30" t="str">
        <f t="shared" si="288"/>
        <v>NA</v>
      </c>
      <c r="AA236" s="28" t="str" cm="1">
        <f t="array" ref="AA236">IFERROR(_xlfn.XLOOKUP($B$4&amp;$B$11&amp;Z236,$A$69:$A$91&amp;$B$69:$B$91&amp;$C$69:$C$91,$D$69:$D$91),"")</f>
        <v/>
      </c>
      <c r="AB236" s="30" t="str">
        <f t="shared" si="274"/>
        <v/>
      </c>
      <c r="AC236" s="29" t="str">
        <f t="shared" si="289"/>
        <v/>
      </c>
      <c r="AD236" s="29">
        <f t="shared" si="290"/>
        <v>0</v>
      </c>
      <c r="AE236" s="30" t="str">
        <f t="shared" si="291"/>
        <v/>
      </c>
      <c r="AI236" s="6">
        <f t="shared" si="281"/>
        <v>230</v>
      </c>
      <c r="AJ236" s="9">
        <f t="shared" si="292"/>
        <v>500</v>
      </c>
      <c r="AM236" s="8">
        <f t="shared" si="268"/>
        <v>500</v>
      </c>
      <c r="AN236" s="32" t="str">
        <f t="shared" si="293"/>
        <v>NA</v>
      </c>
      <c r="AO236" s="33" t="str" cm="1">
        <f t="array" ref="AO236">IFERROR(_xlfn.XLOOKUP($B$4&amp;$B$11&amp;AN236,$A$69:$A$91&amp;$B$69:$B$91&amp;$C$69:$C$91,$D$69:$D$91),"")</f>
        <v/>
      </c>
      <c r="AP236" s="32" t="str">
        <f t="shared" si="275"/>
        <v/>
      </c>
      <c r="AQ236" s="37" t="str">
        <f t="shared" si="294"/>
        <v/>
      </c>
      <c r="AR236" s="37">
        <f t="shared" si="295"/>
        <v>0</v>
      </c>
      <c r="AS236" s="32" t="str">
        <f t="shared" si="296"/>
        <v/>
      </c>
      <c r="AT236" s="32"/>
      <c r="AU236" s="8"/>
      <c r="AV236" s="8"/>
      <c r="AW236" s="20">
        <f t="shared" si="265"/>
        <v>230</v>
      </c>
      <c r="AX236" s="22">
        <f t="shared" si="261"/>
        <v>625</v>
      </c>
      <c r="AY236" s="8"/>
      <c r="AZ236" s="8"/>
      <c r="BA236" s="22">
        <f t="shared" si="266"/>
        <v>625</v>
      </c>
      <c r="BB236" s="32" t="str">
        <f t="shared" si="297"/>
        <v>NA</v>
      </c>
      <c r="BC236" s="33" t="str" cm="1">
        <f t="array" ref="BC236">IFERROR(_xlfn.XLOOKUP($B$4&amp;$B$11&amp;BB236,$A$69:$A$91&amp;$B$69:$B$91&amp;$C$69:$C$91,$D$69:$D$91),"")</f>
        <v/>
      </c>
      <c r="BD236" s="37" t="str">
        <f t="shared" si="328"/>
        <v/>
      </c>
      <c r="BE236" s="37">
        <f t="shared" si="298"/>
        <v>0</v>
      </c>
      <c r="BF236" s="37">
        <f t="shared" si="299"/>
        <v>0</v>
      </c>
      <c r="BG236" s="32" t="str">
        <f t="shared" si="300"/>
        <v/>
      </c>
      <c r="BK236" s="20">
        <f t="shared" si="276"/>
        <v>230</v>
      </c>
      <c r="BL236" s="22">
        <f t="shared" si="262"/>
        <v>625</v>
      </c>
      <c r="BO236" s="22">
        <f t="shared" si="269"/>
        <v>625</v>
      </c>
      <c r="BP236" s="32" t="str">
        <f t="shared" si="301"/>
        <v>NA</v>
      </c>
      <c r="BQ236" s="33" t="str" cm="1">
        <f t="array" ref="BQ236">IFERROR(_xlfn.XLOOKUP($B$4&amp;$B$11&amp;BP236,$A$69:$A$91&amp;$B$69:$B$91&amp;$C$69:$C$91,$D$69:$D$91),"")</f>
        <v/>
      </c>
      <c r="BR236" s="37" t="str">
        <f t="shared" si="329"/>
        <v/>
      </c>
      <c r="BS236" s="37">
        <f t="shared" si="302"/>
        <v>0</v>
      </c>
      <c r="BT236" s="37">
        <f t="shared" si="303"/>
        <v>0</v>
      </c>
      <c r="BU236" s="32" t="str">
        <f t="shared" si="304"/>
        <v/>
      </c>
      <c r="BV236" s="32"/>
      <c r="BY236" s="6">
        <f t="shared" si="282"/>
        <v>230</v>
      </c>
      <c r="BZ236" s="9">
        <f t="shared" si="305"/>
        <v>500</v>
      </c>
      <c r="CA236" s="6">
        <f t="shared" si="306"/>
        <v>0</v>
      </c>
      <c r="CC236" s="8">
        <f t="shared" si="270"/>
        <v>500</v>
      </c>
      <c r="CD236" s="42" t="str">
        <f t="shared" si="307"/>
        <v>NA</v>
      </c>
      <c r="CE236" s="43" t="str" cm="1">
        <f t="array" ref="CE236">IFERROR(_xlfn.XLOOKUP($B$4&amp;$B$11&amp;CD236,$A$69:$A$91&amp;$B$69:$B$91&amp;$C$69:$C$91,$D$69:$D$91),"")</f>
        <v/>
      </c>
      <c r="CF236" s="42" t="str">
        <f t="shared" si="277"/>
        <v/>
      </c>
      <c r="CG236" s="44" t="str">
        <f t="shared" si="308"/>
        <v/>
      </c>
      <c r="CH236" s="44">
        <f t="shared" si="309"/>
        <v>0</v>
      </c>
      <c r="CI236" s="42" t="str">
        <f t="shared" si="310"/>
        <v/>
      </c>
      <c r="CJ236" s="42"/>
      <c r="CM236" s="6">
        <f t="shared" si="283"/>
        <v>230</v>
      </c>
      <c r="CN236" s="9">
        <f t="shared" si="311"/>
        <v>500</v>
      </c>
      <c r="CQ236" s="8">
        <f t="shared" si="271"/>
        <v>500</v>
      </c>
      <c r="CR236" s="42" t="str">
        <f t="shared" si="312"/>
        <v>NA</v>
      </c>
      <c r="CS236" s="43" t="str" cm="1">
        <f t="array" ref="CS236">IFERROR(_xlfn.XLOOKUP($B$4&amp;$B$11&amp;CR236,$A$69:$A$91&amp;$B$69:$B$91&amp;$C$69:$C$91,$D$69:$D$91),"")</f>
        <v/>
      </c>
      <c r="CT236" s="42" t="str">
        <f t="shared" si="278"/>
        <v/>
      </c>
      <c r="CU236" s="44" t="str">
        <f t="shared" si="313"/>
        <v/>
      </c>
      <c r="CV236" s="44">
        <f t="shared" si="314"/>
        <v>0</v>
      </c>
      <c r="CW236" s="42" t="str">
        <f t="shared" si="315"/>
        <v/>
      </c>
      <c r="DA236" s="6">
        <f t="shared" si="284"/>
        <v>230</v>
      </c>
      <c r="DB236" s="4">
        <f t="shared" si="263"/>
        <v>625</v>
      </c>
      <c r="DC236" s="6">
        <f t="shared" si="316"/>
        <v>0</v>
      </c>
      <c r="DE236" s="24">
        <f t="shared" si="272"/>
        <v>625</v>
      </c>
      <c r="DF236" s="42" t="str">
        <f t="shared" si="317"/>
        <v>NA</v>
      </c>
      <c r="DG236" s="43" t="str" cm="1">
        <f t="array" ref="DG236">IFERROR(_xlfn.XLOOKUP($B$4&amp;$B$11&amp;DF236,$A$69:$A$91&amp;$B$69:$B$91&amp;$C$69:$C$91,$D$69:$D$91),"")</f>
        <v/>
      </c>
      <c r="DH236" s="44" t="str">
        <f t="shared" si="330"/>
        <v/>
      </c>
      <c r="DI236" s="44">
        <f t="shared" si="318"/>
        <v>0</v>
      </c>
      <c r="DJ236" s="44">
        <f t="shared" si="319"/>
        <v>0</v>
      </c>
      <c r="DK236" s="42" t="str">
        <f t="shared" si="320"/>
        <v/>
      </c>
      <c r="DL236" s="42"/>
      <c r="DO236" s="6">
        <f t="shared" si="285"/>
        <v>230</v>
      </c>
      <c r="DP236" s="3">
        <f t="shared" si="264"/>
        <v>625</v>
      </c>
      <c r="DS236" s="24">
        <f t="shared" si="279"/>
        <v>625</v>
      </c>
      <c r="DT236" s="42" t="str">
        <f t="shared" si="321"/>
        <v>NA</v>
      </c>
      <c r="DU236" s="43" t="str" cm="1">
        <f t="array" ref="DU236">IFERROR(_xlfn.XLOOKUP($B$4&amp;$B$11&amp;DT236,$A$69:$A$91&amp;$B$69:$B$91&amp;$C$69:$C$91,$D$69:$D$91),"")</f>
        <v/>
      </c>
      <c r="DV236" s="44" t="str">
        <f t="shared" si="331"/>
        <v/>
      </c>
      <c r="DW236" s="44">
        <f t="shared" si="322"/>
        <v>0</v>
      </c>
      <c r="DX236" s="44">
        <f t="shared" si="323"/>
        <v>0</v>
      </c>
      <c r="DY236" s="42" t="str">
        <f t="shared" si="324"/>
        <v/>
      </c>
      <c r="DZ236" s="42"/>
      <c r="EC236" s="6">
        <f t="shared" si="286"/>
        <v>230</v>
      </c>
      <c r="ED236" s="47">
        <f t="shared" si="334"/>
        <v>531.91489361702122</v>
      </c>
      <c r="EE236" s="6">
        <f t="shared" si="333"/>
        <v>0</v>
      </c>
      <c r="EG236" s="8">
        <f t="shared" si="273"/>
        <v>531.91489361702122</v>
      </c>
      <c r="EH236" s="45" t="s">
        <v>62</v>
      </c>
      <c r="EI236" s="110">
        <f t="shared" si="335"/>
        <v>0</v>
      </c>
      <c r="EJ236" s="109">
        <f t="shared" si="332"/>
        <v>0</v>
      </c>
      <c r="EK236" s="109">
        <f t="shared" si="325"/>
        <v>0</v>
      </c>
      <c r="EL236" s="44">
        <f t="shared" si="326"/>
        <v>0</v>
      </c>
      <c r="EM236" s="42" t="str">
        <f t="shared" si="327"/>
        <v/>
      </c>
    </row>
    <row r="237" spans="21:143" x14ac:dyDescent="0.25">
      <c r="U237" s="6">
        <f t="shared" si="280"/>
        <v>231</v>
      </c>
      <c r="V237" s="9">
        <f t="shared" si="287"/>
        <v>500</v>
      </c>
      <c r="Y237" s="8">
        <f t="shared" si="267"/>
        <v>500</v>
      </c>
      <c r="Z237" s="30" t="str">
        <f t="shared" si="288"/>
        <v>NA</v>
      </c>
      <c r="AA237" s="28" t="str" cm="1">
        <f t="array" ref="AA237">IFERROR(_xlfn.XLOOKUP($B$4&amp;$B$11&amp;Z237,$A$69:$A$91&amp;$B$69:$B$91&amp;$C$69:$C$91,$D$69:$D$91),"")</f>
        <v/>
      </c>
      <c r="AB237" s="30" t="str">
        <f t="shared" si="274"/>
        <v/>
      </c>
      <c r="AC237" s="29" t="str">
        <f t="shared" si="289"/>
        <v/>
      </c>
      <c r="AD237" s="29">
        <f t="shared" si="290"/>
        <v>0</v>
      </c>
      <c r="AE237" s="30" t="str">
        <f t="shared" si="291"/>
        <v/>
      </c>
      <c r="AI237" s="6">
        <f t="shared" si="281"/>
        <v>231</v>
      </c>
      <c r="AJ237" s="9">
        <f t="shared" si="292"/>
        <v>500</v>
      </c>
      <c r="AM237" s="8">
        <f t="shared" si="268"/>
        <v>500</v>
      </c>
      <c r="AN237" s="32" t="str">
        <f t="shared" si="293"/>
        <v>NA</v>
      </c>
      <c r="AO237" s="33" t="str" cm="1">
        <f t="array" ref="AO237">IFERROR(_xlfn.XLOOKUP($B$4&amp;$B$11&amp;AN237,$A$69:$A$91&amp;$B$69:$B$91&amp;$C$69:$C$91,$D$69:$D$91),"")</f>
        <v/>
      </c>
      <c r="AP237" s="32" t="str">
        <f t="shared" si="275"/>
        <v/>
      </c>
      <c r="AQ237" s="37" t="str">
        <f t="shared" si="294"/>
        <v/>
      </c>
      <c r="AR237" s="37">
        <f t="shared" si="295"/>
        <v>0</v>
      </c>
      <c r="AS237" s="32" t="str">
        <f t="shared" si="296"/>
        <v/>
      </c>
      <c r="AT237" s="32"/>
      <c r="AU237" s="8"/>
      <c r="AV237" s="8"/>
      <c r="AW237" s="20">
        <f t="shared" si="265"/>
        <v>231</v>
      </c>
      <c r="AX237" s="22">
        <f t="shared" si="261"/>
        <v>625</v>
      </c>
      <c r="AY237" s="8"/>
      <c r="AZ237" s="8"/>
      <c r="BA237" s="22">
        <f t="shared" si="266"/>
        <v>625</v>
      </c>
      <c r="BB237" s="32" t="str">
        <f t="shared" si="297"/>
        <v>NA</v>
      </c>
      <c r="BC237" s="33" t="str" cm="1">
        <f t="array" ref="BC237">IFERROR(_xlfn.XLOOKUP($B$4&amp;$B$11&amp;BB237,$A$69:$A$91&amp;$B$69:$B$91&amp;$C$69:$C$91,$D$69:$D$91),"")</f>
        <v/>
      </c>
      <c r="BD237" s="37" t="str">
        <f t="shared" si="328"/>
        <v/>
      </c>
      <c r="BE237" s="37">
        <f t="shared" si="298"/>
        <v>0</v>
      </c>
      <c r="BF237" s="37">
        <f t="shared" si="299"/>
        <v>0</v>
      </c>
      <c r="BG237" s="32" t="str">
        <f t="shared" si="300"/>
        <v/>
      </c>
      <c r="BK237" s="20">
        <f t="shared" si="276"/>
        <v>231</v>
      </c>
      <c r="BL237" s="22">
        <f t="shared" si="262"/>
        <v>625</v>
      </c>
      <c r="BO237" s="22">
        <f t="shared" si="269"/>
        <v>625</v>
      </c>
      <c r="BP237" s="32" t="str">
        <f t="shared" si="301"/>
        <v>NA</v>
      </c>
      <c r="BQ237" s="33" t="str" cm="1">
        <f t="array" ref="BQ237">IFERROR(_xlfn.XLOOKUP($B$4&amp;$B$11&amp;BP237,$A$69:$A$91&amp;$B$69:$B$91&amp;$C$69:$C$91,$D$69:$D$91),"")</f>
        <v/>
      </c>
      <c r="BR237" s="37" t="str">
        <f t="shared" si="329"/>
        <v/>
      </c>
      <c r="BS237" s="37">
        <f t="shared" si="302"/>
        <v>0</v>
      </c>
      <c r="BT237" s="37">
        <f t="shared" si="303"/>
        <v>0</v>
      </c>
      <c r="BU237" s="32" t="str">
        <f t="shared" si="304"/>
        <v/>
      </c>
      <c r="BV237" s="32"/>
      <c r="BY237" s="6">
        <f t="shared" si="282"/>
        <v>231</v>
      </c>
      <c r="BZ237" s="9">
        <f t="shared" si="305"/>
        <v>500</v>
      </c>
      <c r="CA237" s="6">
        <f t="shared" si="306"/>
        <v>0</v>
      </c>
      <c r="CC237" s="8">
        <f t="shared" si="270"/>
        <v>500</v>
      </c>
      <c r="CD237" s="42" t="str">
        <f t="shared" si="307"/>
        <v>NA</v>
      </c>
      <c r="CE237" s="43" t="str" cm="1">
        <f t="array" ref="CE237">IFERROR(_xlfn.XLOOKUP($B$4&amp;$B$11&amp;CD237,$A$69:$A$91&amp;$B$69:$B$91&amp;$C$69:$C$91,$D$69:$D$91),"")</f>
        <v/>
      </c>
      <c r="CF237" s="42" t="str">
        <f t="shared" si="277"/>
        <v/>
      </c>
      <c r="CG237" s="44" t="str">
        <f t="shared" si="308"/>
        <v/>
      </c>
      <c r="CH237" s="44">
        <f t="shared" si="309"/>
        <v>0</v>
      </c>
      <c r="CI237" s="42" t="str">
        <f t="shared" si="310"/>
        <v/>
      </c>
      <c r="CJ237" s="42"/>
      <c r="CM237" s="6">
        <f t="shared" si="283"/>
        <v>231</v>
      </c>
      <c r="CN237" s="9">
        <f t="shared" si="311"/>
        <v>500</v>
      </c>
      <c r="CQ237" s="8">
        <f t="shared" si="271"/>
        <v>500</v>
      </c>
      <c r="CR237" s="42" t="str">
        <f t="shared" si="312"/>
        <v>NA</v>
      </c>
      <c r="CS237" s="43" t="str" cm="1">
        <f t="array" ref="CS237">IFERROR(_xlfn.XLOOKUP($B$4&amp;$B$11&amp;CR237,$A$69:$A$91&amp;$B$69:$B$91&amp;$C$69:$C$91,$D$69:$D$91),"")</f>
        <v/>
      </c>
      <c r="CT237" s="42" t="str">
        <f t="shared" si="278"/>
        <v/>
      </c>
      <c r="CU237" s="44" t="str">
        <f t="shared" si="313"/>
        <v/>
      </c>
      <c r="CV237" s="44">
        <f t="shared" si="314"/>
        <v>0</v>
      </c>
      <c r="CW237" s="42" t="str">
        <f t="shared" si="315"/>
        <v/>
      </c>
      <c r="DA237" s="6">
        <f t="shared" si="284"/>
        <v>231</v>
      </c>
      <c r="DB237" s="4">
        <f t="shared" si="263"/>
        <v>625</v>
      </c>
      <c r="DC237" s="6">
        <f t="shared" si="316"/>
        <v>0</v>
      </c>
      <c r="DE237" s="24">
        <f t="shared" si="272"/>
        <v>625</v>
      </c>
      <c r="DF237" s="42" t="str">
        <f t="shared" si="317"/>
        <v>NA</v>
      </c>
      <c r="DG237" s="43" t="str" cm="1">
        <f t="array" ref="DG237">IFERROR(_xlfn.XLOOKUP($B$4&amp;$B$11&amp;DF237,$A$69:$A$91&amp;$B$69:$B$91&amp;$C$69:$C$91,$D$69:$D$91),"")</f>
        <v/>
      </c>
      <c r="DH237" s="44" t="str">
        <f t="shared" si="330"/>
        <v/>
      </c>
      <c r="DI237" s="44">
        <f t="shared" si="318"/>
        <v>0</v>
      </c>
      <c r="DJ237" s="44">
        <f t="shared" si="319"/>
        <v>0</v>
      </c>
      <c r="DK237" s="42" t="str">
        <f t="shared" si="320"/>
        <v/>
      </c>
      <c r="DL237" s="42"/>
      <c r="DO237" s="6">
        <f t="shared" si="285"/>
        <v>231</v>
      </c>
      <c r="DP237" s="3">
        <f t="shared" si="264"/>
        <v>625</v>
      </c>
      <c r="DS237" s="24">
        <f t="shared" si="279"/>
        <v>625</v>
      </c>
      <c r="DT237" s="42" t="str">
        <f t="shared" si="321"/>
        <v>NA</v>
      </c>
      <c r="DU237" s="43" t="str" cm="1">
        <f t="array" ref="DU237">IFERROR(_xlfn.XLOOKUP($B$4&amp;$B$11&amp;DT237,$A$69:$A$91&amp;$B$69:$B$91&amp;$C$69:$C$91,$D$69:$D$91),"")</f>
        <v/>
      </c>
      <c r="DV237" s="44" t="str">
        <f t="shared" si="331"/>
        <v/>
      </c>
      <c r="DW237" s="44">
        <f t="shared" si="322"/>
        <v>0</v>
      </c>
      <c r="DX237" s="44">
        <f t="shared" si="323"/>
        <v>0</v>
      </c>
      <c r="DY237" s="42" t="str">
        <f t="shared" si="324"/>
        <v/>
      </c>
      <c r="DZ237" s="42"/>
      <c r="EC237" s="6">
        <f t="shared" si="286"/>
        <v>231</v>
      </c>
      <c r="ED237" s="47">
        <f t="shared" si="334"/>
        <v>531.91489361702122</v>
      </c>
      <c r="EE237" s="6">
        <f t="shared" si="333"/>
        <v>0</v>
      </c>
      <c r="EG237" s="8">
        <f t="shared" si="273"/>
        <v>531.91489361702122</v>
      </c>
      <c r="EH237" s="45" t="s">
        <v>62</v>
      </c>
      <c r="EI237" s="110">
        <f t="shared" si="335"/>
        <v>0</v>
      </c>
      <c r="EJ237" s="109">
        <f t="shared" si="332"/>
        <v>0</v>
      </c>
      <c r="EK237" s="109">
        <f t="shared" si="325"/>
        <v>0</v>
      </c>
      <c r="EL237" s="44">
        <f t="shared" si="326"/>
        <v>0</v>
      </c>
      <c r="EM237" s="42" t="str">
        <f t="shared" si="327"/>
        <v/>
      </c>
    </row>
    <row r="238" spans="21:143" x14ac:dyDescent="0.25">
      <c r="U238" s="6">
        <f t="shared" si="280"/>
        <v>232</v>
      </c>
      <c r="V238" s="9">
        <f t="shared" si="287"/>
        <v>500</v>
      </c>
      <c r="Y238" s="8">
        <f t="shared" si="267"/>
        <v>500</v>
      </c>
      <c r="Z238" s="30" t="str">
        <f t="shared" si="288"/>
        <v>NA</v>
      </c>
      <c r="AA238" s="28" t="str" cm="1">
        <f t="array" ref="AA238">IFERROR(_xlfn.XLOOKUP($B$4&amp;$B$11&amp;Z238,$A$69:$A$91&amp;$B$69:$B$91&amp;$C$69:$C$91,$D$69:$D$91),"")</f>
        <v/>
      </c>
      <c r="AB238" s="30" t="str">
        <f t="shared" si="274"/>
        <v/>
      </c>
      <c r="AC238" s="29" t="str">
        <f t="shared" si="289"/>
        <v/>
      </c>
      <c r="AD238" s="29">
        <f t="shared" si="290"/>
        <v>0</v>
      </c>
      <c r="AE238" s="30" t="str">
        <f t="shared" si="291"/>
        <v/>
      </c>
      <c r="AI238" s="6">
        <f t="shared" si="281"/>
        <v>232</v>
      </c>
      <c r="AJ238" s="9">
        <f t="shared" si="292"/>
        <v>500</v>
      </c>
      <c r="AM238" s="8">
        <f t="shared" si="268"/>
        <v>500</v>
      </c>
      <c r="AN238" s="32" t="str">
        <f t="shared" si="293"/>
        <v>NA</v>
      </c>
      <c r="AO238" s="33" t="str" cm="1">
        <f t="array" ref="AO238">IFERROR(_xlfn.XLOOKUP($B$4&amp;$B$11&amp;AN238,$A$69:$A$91&amp;$B$69:$B$91&amp;$C$69:$C$91,$D$69:$D$91),"")</f>
        <v/>
      </c>
      <c r="AP238" s="32" t="str">
        <f t="shared" si="275"/>
        <v/>
      </c>
      <c r="AQ238" s="37" t="str">
        <f t="shared" si="294"/>
        <v/>
      </c>
      <c r="AR238" s="37">
        <f t="shared" si="295"/>
        <v>0</v>
      </c>
      <c r="AS238" s="32" t="str">
        <f t="shared" si="296"/>
        <v/>
      </c>
      <c r="AT238" s="32"/>
      <c r="AU238" s="8"/>
      <c r="AV238" s="8"/>
      <c r="AW238" s="20">
        <f t="shared" si="265"/>
        <v>232</v>
      </c>
      <c r="AX238" s="22">
        <f t="shared" si="261"/>
        <v>625</v>
      </c>
      <c r="AY238" s="8"/>
      <c r="AZ238" s="8"/>
      <c r="BA238" s="22">
        <f t="shared" si="266"/>
        <v>625</v>
      </c>
      <c r="BB238" s="32" t="str">
        <f t="shared" si="297"/>
        <v>NA</v>
      </c>
      <c r="BC238" s="33" t="str" cm="1">
        <f t="array" ref="BC238">IFERROR(_xlfn.XLOOKUP($B$4&amp;$B$11&amp;BB238,$A$69:$A$91&amp;$B$69:$B$91&amp;$C$69:$C$91,$D$69:$D$91),"")</f>
        <v/>
      </c>
      <c r="BD238" s="37" t="str">
        <f t="shared" si="328"/>
        <v/>
      </c>
      <c r="BE238" s="37">
        <f t="shared" si="298"/>
        <v>0</v>
      </c>
      <c r="BF238" s="37">
        <f t="shared" si="299"/>
        <v>0</v>
      </c>
      <c r="BG238" s="32" t="str">
        <f t="shared" si="300"/>
        <v/>
      </c>
      <c r="BK238" s="20">
        <f t="shared" si="276"/>
        <v>232</v>
      </c>
      <c r="BL238" s="22">
        <f t="shared" si="262"/>
        <v>625</v>
      </c>
      <c r="BO238" s="22">
        <f t="shared" si="269"/>
        <v>625</v>
      </c>
      <c r="BP238" s="32" t="str">
        <f t="shared" si="301"/>
        <v>NA</v>
      </c>
      <c r="BQ238" s="33" t="str" cm="1">
        <f t="array" ref="BQ238">IFERROR(_xlfn.XLOOKUP($B$4&amp;$B$11&amp;BP238,$A$69:$A$91&amp;$B$69:$B$91&amp;$C$69:$C$91,$D$69:$D$91),"")</f>
        <v/>
      </c>
      <c r="BR238" s="37" t="str">
        <f t="shared" si="329"/>
        <v/>
      </c>
      <c r="BS238" s="37">
        <f t="shared" si="302"/>
        <v>0</v>
      </c>
      <c r="BT238" s="37">
        <f t="shared" si="303"/>
        <v>0</v>
      </c>
      <c r="BU238" s="32" t="str">
        <f t="shared" si="304"/>
        <v/>
      </c>
      <c r="BV238" s="32"/>
      <c r="BY238" s="6">
        <f t="shared" si="282"/>
        <v>232</v>
      </c>
      <c r="BZ238" s="9">
        <f t="shared" si="305"/>
        <v>500</v>
      </c>
      <c r="CA238" s="6">
        <f t="shared" si="306"/>
        <v>0</v>
      </c>
      <c r="CC238" s="8">
        <f t="shared" si="270"/>
        <v>500</v>
      </c>
      <c r="CD238" s="42" t="str">
        <f t="shared" si="307"/>
        <v>NA</v>
      </c>
      <c r="CE238" s="43" t="str" cm="1">
        <f t="array" ref="CE238">IFERROR(_xlfn.XLOOKUP($B$4&amp;$B$11&amp;CD238,$A$69:$A$91&amp;$B$69:$B$91&amp;$C$69:$C$91,$D$69:$D$91),"")</f>
        <v/>
      </c>
      <c r="CF238" s="42" t="str">
        <f t="shared" si="277"/>
        <v/>
      </c>
      <c r="CG238" s="44" t="str">
        <f t="shared" si="308"/>
        <v/>
      </c>
      <c r="CH238" s="44">
        <f t="shared" si="309"/>
        <v>0</v>
      </c>
      <c r="CI238" s="42" t="str">
        <f t="shared" si="310"/>
        <v/>
      </c>
      <c r="CJ238" s="42"/>
      <c r="CM238" s="6">
        <f t="shared" si="283"/>
        <v>232</v>
      </c>
      <c r="CN238" s="9">
        <f t="shared" si="311"/>
        <v>500</v>
      </c>
      <c r="CQ238" s="8">
        <f t="shared" si="271"/>
        <v>500</v>
      </c>
      <c r="CR238" s="42" t="str">
        <f t="shared" si="312"/>
        <v>NA</v>
      </c>
      <c r="CS238" s="43" t="str" cm="1">
        <f t="array" ref="CS238">IFERROR(_xlfn.XLOOKUP($B$4&amp;$B$11&amp;CR238,$A$69:$A$91&amp;$B$69:$B$91&amp;$C$69:$C$91,$D$69:$D$91),"")</f>
        <v/>
      </c>
      <c r="CT238" s="42" t="str">
        <f t="shared" si="278"/>
        <v/>
      </c>
      <c r="CU238" s="44" t="str">
        <f t="shared" si="313"/>
        <v/>
      </c>
      <c r="CV238" s="44">
        <f t="shared" si="314"/>
        <v>0</v>
      </c>
      <c r="CW238" s="42" t="str">
        <f t="shared" si="315"/>
        <v/>
      </c>
      <c r="DA238" s="6">
        <f t="shared" si="284"/>
        <v>232</v>
      </c>
      <c r="DB238" s="4">
        <f t="shared" si="263"/>
        <v>625</v>
      </c>
      <c r="DC238" s="6">
        <f t="shared" si="316"/>
        <v>0</v>
      </c>
      <c r="DE238" s="24">
        <f t="shared" si="272"/>
        <v>625</v>
      </c>
      <c r="DF238" s="42" t="str">
        <f t="shared" si="317"/>
        <v>NA</v>
      </c>
      <c r="DG238" s="43" t="str" cm="1">
        <f t="array" ref="DG238">IFERROR(_xlfn.XLOOKUP($B$4&amp;$B$11&amp;DF238,$A$69:$A$91&amp;$B$69:$B$91&amp;$C$69:$C$91,$D$69:$D$91),"")</f>
        <v/>
      </c>
      <c r="DH238" s="44" t="str">
        <f t="shared" si="330"/>
        <v/>
      </c>
      <c r="DI238" s="44">
        <f t="shared" si="318"/>
        <v>0</v>
      </c>
      <c r="DJ238" s="44">
        <f t="shared" si="319"/>
        <v>0</v>
      </c>
      <c r="DK238" s="42" t="str">
        <f t="shared" si="320"/>
        <v/>
      </c>
      <c r="DL238" s="42"/>
      <c r="DO238" s="6">
        <f t="shared" si="285"/>
        <v>232</v>
      </c>
      <c r="DP238" s="3">
        <f t="shared" si="264"/>
        <v>625</v>
      </c>
      <c r="DS238" s="24">
        <f t="shared" si="279"/>
        <v>625</v>
      </c>
      <c r="DT238" s="42" t="str">
        <f t="shared" si="321"/>
        <v>NA</v>
      </c>
      <c r="DU238" s="43" t="str" cm="1">
        <f t="array" ref="DU238">IFERROR(_xlfn.XLOOKUP($B$4&amp;$B$11&amp;DT238,$A$69:$A$91&amp;$B$69:$B$91&amp;$C$69:$C$91,$D$69:$D$91),"")</f>
        <v/>
      </c>
      <c r="DV238" s="44" t="str">
        <f t="shared" si="331"/>
        <v/>
      </c>
      <c r="DW238" s="44">
        <f t="shared" si="322"/>
        <v>0</v>
      </c>
      <c r="DX238" s="44">
        <f t="shared" si="323"/>
        <v>0</v>
      </c>
      <c r="DY238" s="42" t="str">
        <f t="shared" si="324"/>
        <v/>
      </c>
      <c r="DZ238" s="42"/>
      <c r="EC238" s="6">
        <f t="shared" si="286"/>
        <v>232</v>
      </c>
      <c r="ED238" s="47">
        <f t="shared" si="334"/>
        <v>531.91489361702122</v>
      </c>
      <c r="EE238" s="6">
        <f t="shared" si="333"/>
        <v>0</v>
      </c>
      <c r="EG238" s="8">
        <f t="shared" si="273"/>
        <v>531.91489361702122</v>
      </c>
      <c r="EH238" s="45" t="s">
        <v>62</v>
      </c>
      <c r="EI238" s="110">
        <f t="shared" si="335"/>
        <v>0</v>
      </c>
      <c r="EJ238" s="109">
        <f t="shared" si="332"/>
        <v>0</v>
      </c>
      <c r="EK238" s="109">
        <f t="shared" si="325"/>
        <v>0</v>
      </c>
      <c r="EL238" s="44">
        <f t="shared" si="326"/>
        <v>0</v>
      </c>
      <c r="EM238" s="42" t="str">
        <f t="shared" si="327"/>
        <v/>
      </c>
    </row>
    <row r="239" spans="21:143" x14ac:dyDescent="0.25">
      <c r="U239" s="6">
        <f t="shared" si="280"/>
        <v>233</v>
      </c>
      <c r="V239" s="9">
        <f t="shared" si="287"/>
        <v>500</v>
      </c>
      <c r="Y239" s="8">
        <f t="shared" si="267"/>
        <v>500</v>
      </c>
      <c r="Z239" s="30" t="str">
        <f t="shared" si="288"/>
        <v>NA</v>
      </c>
      <c r="AA239" s="28" t="str" cm="1">
        <f t="array" ref="AA239">IFERROR(_xlfn.XLOOKUP($B$4&amp;$B$11&amp;Z239,$A$69:$A$91&amp;$B$69:$B$91&amp;$C$69:$C$91,$D$69:$D$91),"")</f>
        <v/>
      </c>
      <c r="AB239" s="30" t="str">
        <f t="shared" si="274"/>
        <v/>
      </c>
      <c r="AC239" s="29" t="str">
        <f t="shared" si="289"/>
        <v/>
      </c>
      <c r="AD239" s="29">
        <f t="shared" si="290"/>
        <v>0</v>
      </c>
      <c r="AE239" s="30" t="str">
        <f t="shared" si="291"/>
        <v/>
      </c>
      <c r="AI239" s="6">
        <f t="shared" si="281"/>
        <v>233</v>
      </c>
      <c r="AJ239" s="9">
        <f t="shared" si="292"/>
        <v>500</v>
      </c>
      <c r="AM239" s="8">
        <f t="shared" si="268"/>
        <v>500</v>
      </c>
      <c r="AN239" s="32" t="str">
        <f t="shared" si="293"/>
        <v>NA</v>
      </c>
      <c r="AO239" s="33" t="str" cm="1">
        <f t="array" ref="AO239">IFERROR(_xlfn.XLOOKUP($B$4&amp;$B$11&amp;AN239,$A$69:$A$91&amp;$B$69:$B$91&amp;$C$69:$C$91,$D$69:$D$91),"")</f>
        <v/>
      </c>
      <c r="AP239" s="32" t="str">
        <f t="shared" si="275"/>
        <v/>
      </c>
      <c r="AQ239" s="37" t="str">
        <f t="shared" si="294"/>
        <v/>
      </c>
      <c r="AR239" s="37">
        <f t="shared" si="295"/>
        <v>0</v>
      </c>
      <c r="AS239" s="32" t="str">
        <f t="shared" si="296"/>
        <v/>
      </c>
      <c r="AT239" s="32"/>
      <c r="AU239" s="8"/>
      <c r="AV239" s="8"/>
      <c r="AW239" s="20">
        <f t="shared" si="265"/>
        <v>233</v>
      </c>
      <c r="AX239" s="22">
        <f t="shared" si="261"/>
        <v>625</v>
      </c>
      <c r="AY239" s="8"/>
      <c r="AZ239" s="8"/>
      <c r="BA239" s="22">
        <f t="shared" si="266"/>
        <v>625</v>
      </c>
      <c r="BB239" s="32" t="str">
        <f t="shared" si="297"/>
        <v>NA</v>
      </c>
      <c r="BC239" s="33" t="str" cm="1">
        <f t="array" ref="BC239">IFERROR(_xlfn.XLOOKUP($B$4&amp;$B$11&amp;BB239,$A$69:$A$91&amp;$B$69:$B$91&amp;$C$69:$C$91,$D$69:$D$91),"")</f>
        <v/>
      </c>
      <c r="BD239" s="37" t="str">
        <f t="shared" si="328"/>
        <v/>
      </c>
      <c r="BE239" s="37">
        <f t="shared" si="298"/>
        <v>0</v>
      </c>
      <c r="BF239" s="37">
        <f t="shared" si="299"/>
        <v>0</v>
      </c>
      <c r="BG239" s="32" t="str">
        <f t="shared" si="300"/>
        <v/>
      </c>
      <c r="BK239" s="20">
        <f t="shared" si="276"/>
        <v>233</v>
      </c>
      <c r="BL239" s="22">
        <f t="shared" si="262"/>
        <v>625</v>
      </c>
      <c r="BO239" s="22">
        <f t="shared" si="269"/>
        <v>625</v>
      </c>
      <c r="BP239" s="32" t="str">
        <f t="shared" si="301"/>
        <v>NA</v>
      </c>
      <c r="BQ239" s="33" t="str" cm="1">
        <f t="array" ref="BQ239">IFERROR(_xlfn.XLOOKUP($B$4&amp;$B$11&amp;BP239,$A$69:$A$91&amp;$B$69:$B$91&amp;$C$69:$C$91,$D$69:$D$91),"")</f>
        <v/>
      </c>
      <c r="BR239" s="37" t="str">
        <f t="shared" si="329"/>
        <v/>
      </c>
      <c r="BS239" s="37">
        <f t="shared" si="302"/>
        <v>0</v>
      </c>
      <c r="BT239" s="37">
        <f t="shared" si="303"/>
        <v>0</v>
      </c>
      <c r="BU239" s="32" t="str">
        <f t="shared" si="304"/>
        <v/>
      </c>
      <c r="BV239" s="32"/>
      <c r="BY239" s="6">
        <f t="shared" si="282"/>
        <v>233</v>
      </c>
      <c r="BZ239" s="9">
        <f t="shared" si="305"/>
        <v>500</v>
      </c>
      <c r="CA239" s="6">
        <f t="shared" si="306"/>
        <v>0</v>
      </c>
      <c r="CC239" s="8">
        <f t="shared" si="270"/>
        <v>500</v>
      </c>
      <c r="CD239" s="42" t="str">
        <f t="shared" si="307"/>
        <v>NA</v>
      </c>
      <c r="CE239" s="43" t="str" cm="1">
        <f t="array" ref="CE239">IFERROR(_xlfn.XLOOKUP($B$4&amp;$B$11&amp;CD239,$A$69:$A$91&amp;$B$69:$B$91&amp;$C$69:$C$91,$D$69:$D$91),"")</f>
        <v/>
      </c>
      <c r="CF239" s="42" t="str">
        <f t="shared" si="277"/>
        <v/>
      </c>
      <c r="CG239" s="44" t="str">
        <f t="shared" si="308"/>
        <v/>
      </c>
      <c r="CH239" s="44">
        <f t="shared" si="309"/>
        <v>0</v>
      </c>
      <c r="CI239" s="42" t="str">
        <f t="shared" si="310"/>
        <v/>
      </c>
      <c r="CJ239" s="42"/>
      <c r="CM239" s="6">
        <f t="shared" si="283"/>
        <v>233</v>
      </c>
      <c r="CN239" s="9">
        <f t="shared" si="311"/>
        <v>500</v>
      </c>
      <c r="CQ239" s="8">
        <f t="shared" si="271"/>
        <v>500</v>
      </c>
      <c r="CR239" s="42" t="str">
        <f t="shared" si="312"/>
        <v>NA</v>
      </c>
      <c r="CS239" s="43" t="str" cm="1">
        <f t="array" ref="CS239">IFERROR(_xlfn.XLOOKUP($B$4&amp;$B$11&amp;CR239,$A$69:$A$91&amp;$B$69:$B$91&amp;$C$69:$C$91,$D$69:$D$91),"")</f>
        <v/>
      </c>
      <c r="CT239" s="42" t="str">
        <f t="shared" si="278"/>
        <v/>
      </c>
      <c r="CU239" s="44" t="str">
        <f t="shared" si="313"/>
        <v/>
      </c>
      <c r="CV239" s="44">
        <f t="shared" si="314"/>
        <v>0</v>
      </c>
      <c r="CW239" s="42" t="str">
        <f t="shared" si="315"/>
        <v/>
      </c>
      <c r="DA239" s="6">
        <f t="shared" si="284"/>
        <v>233</v>
      </c>
      <c r="DB239" s="4">
        <f t="shared" si="263"/>
        <v>625</v>
      </c>
      <c r="DC239" s="6">
        <f t="shared" si="316"/>
        <v>0</v>
      </c>
      <c r="DE239" s="24">
        <f t="shared" si="272"/>
        <v>625</v>
      </c>
      <c r="DF239" s="42" t="str">
        <f t="shared" si="317"/>
        <v>NA</v>
      </c>
      <c r="DG239" s="43" t="str" cm="1">
        <f t="array" ref="DG239">IFERROR(_xlfn.XLOOKUP($B$4&amp;$B$11&amp;DF239,$A$69:$A$91&amp;$B$69:$B$91&amp;$C$69:$C$91,$D$69:$D$91),"")</f>
        <v/>
      </c>
      <c r="DH239" s="44" t="str">
        <f t="shared" si="330"/>
        <v/>
      </c>
      <c r="DI239" s="44">
        <f t="shared" si="318"/>
        <v>0</v>
      </c>
      <c r="DJ239" s="44">
        <f t="shared" si="319"/>
        <v>0</v>
      </c>
      <c r="DK239" s="42" t="str">
        <f t="shared" si="320"/>
        <v/>
      </c>
      <c r="DL239" s="42"/>
      <c r="DO239" s="6">
        <f t="shared" si="285"/>
        <v>233</v>
      </c>
      <c r="DP239" s="3">
        <f t="shared" si="264"/>
        <v>625</v>
      </c>
      <c r="DS239" s="24">
        <f t="shared" si="279"/>
        <v>625</v>
      </c>
      <c r="DT239" s="42" t="str">
        <f t="shared" si="321"/>
        <v>NA</v>
      </c>
      <c r="DU239" s="43" t="str" cm="1">
        <f t="array" ref="DU239">IFERROR(_xlfn.XLOOKUP($B$4&amp;$B$11&amp;DT239,$A$69:$A$91&amp;$B$69:$B$91&amp;$C$69:$C$91,$D$69:$D$91),"")</f>
        <v/>
      </c>
      <c r="DV239" s="44" t="str">
        <f t="shared" si="331"/>
        <v/>
      </c>
      <c r="DW239" s="44">
        <f t="shared" si="322"/>
        <v>0</v>
      </c>
      <c r="DX239" s="44">
        <f t="shared" si="323"/>
        <v>0</v>
      </c>
      <c r="DY239" s="42" t="str">
        <f t="shared" si="324"/>
        <v/>
      </c>
      <c r="DZ239" s="42"/>
      <c r="EC239" s="6">
        <f t="shared" si="286"/>
        <v>233</v>
      </c>
      <c r="ED239" s="47">
        <f t="shared" si="334"/>
        <v>531.91489361702122</v>
      </c>
      <c r="EE239" s="6">
        <f t="shared" si="333"/>
        <v>0</v>
      </c>
      <c r="EG239" s="8">
        <f t="shared" si="273"/>
        <v>531.91489361702122</v>
      </c>
      <c r="EH239" s="45" t="s">
        <v>62</v>
      </c>
      <c r="EI239" s="110">
        <f t="shared" si="335"/>
        <v>0</v>
      </c>
      <c r="EJ239" s="109">
        <f t="shared" si="332"/>
        <v>0</v>
      </c>
      <c r="EK239" s="109">
        <f t="shared" si="325"/>
        <v>0</v>
      </c>
      <c r="EL239" s="44">
        <f t="shared" si="326"/>
        <v>0</v>
      </c>
      <c r="EM239" s="42" t="str">
        <f t="shared" si="327"/>
        <v/>
      </c>
    </row>
    <row r="240" spans="21:143" x14ac:dyDescent="0.25">
      <c r="U240" s="6">
        <f t="shared" si="280"/>
        <v>234</v>
      </c>
      <c r="V240" s="9">
        <f t="shared" si="287"/>
        <v>500</v>
      </c>
      <c r="Y240" s="8">
        <f t="shared" si="267"/>
        <v>500</v>
      </c>
      <c r="Z240" s="30" t="str">
        <f t="shared" si="288"/>
        <v>NA</v>
      </c>
      <c r="AA240" s="28" t="str" cm="1">
        <f t="array" ref="AA240">IFERROR(_xlfn.XLOOKUP($B$4&amp;$B$11&amp;Z240,$A$69:$A$91&amp;$B$69:$B$91&amp;$C$69:$C$91,$D$69:$D$91),"")</f>
        <v/>
      </c>
      <c r="AB240" s="30" t="str">
        <f t="shared" si="274"/>
        <v/>
      </c>
      <c r="AC240" s="29" t="str">
        <f t="shared" si="289"/>
        <v/>
      </c>
      <c r="AD240" s="29">
        <f t="shared" si="290"/>
        <v>0</v>
      </c>
      <c r="AE240" s="30" t="str">
        <f t="shared" si="291"/>
        <v/>
      </c>
      <c r="AI240" s="6">
        <f t="shared" si="281"/>
        <v>234</v>
      </c>
      <c r="AJ240" s="9">
        <f t="shared" si="292"/>
        <v>500</v>
      </c>
      <c r="AM240" s="8">
        <f t="shared" si="268"/>
        <v>500</v>
      </c>
      <c r="AN240" s="32" t="str">
        <f t="shared" si="293"/>
        <v>NA</v>
      </c>
      <c r="AO240" s="33" t="str" cm="1">
        <f t="array" ref="AO240">IFERROR(_xlfn.XLOOKUP($B$4&amp;$B$11&amp;AN240,$A$69:$A$91&amp;$B$69:$B$91&amp;$C$69:$C$91,$D$69:$D$91),"")</f>
        <v/>
      </c>
      <c r="AP240" s="32" t="str">
        <f t="shared" si="275"/>
        <v/>
      </c>
      <c r="AQ240" s="37" t="str">
        <f t="shared" si="294"/>
        <v/>
      </c>
      <c r="AR240" s="37">
        <f t="shared" si="295"/>
        <v>0</v>
      </c>
      <c r="AS240" s="32" t="str">
        <f t="shared" si="296"/>
        <v/>
      </c>
      <c r="AT240" s="32"/>
      <c r="AU240" s="8"/>
      <c r="AV240" s="8"/>
      <c r="AW240" s="20">
        <f t="shared" si="265"/>
        <v>234</v>
      </c>
      <c r="AX240" s="22">
        <f t="shared" si="261"/>
        <v>625</v>
      </c>
      <c r="AY240" s="8"/>
      <c r="AZ240" s="8"/>
      <c r="BA240" s="22">
        <f t="shared" si="266"/>
        <v>625</v>
      </c>
      <c r="BB240" s="32" t="str">
        <f t="shared" si="297"/>
        <v>NA</v>
      </c>
      <c r="BC240" s="33" t="str" cm="1">
        <f t="array" ref="BC240">IFERROR(_xlfn.XLOOKUP($B$4&amp;$B$11&amp;BB240,$A$69:$A$91&amp;$B$69:$B$91&amp;$C$69:$C$91,$D$69:$D$91),"")</f>
        <v/>
      </c>
      <c r="BD240" s="37" t="str">
        <f t="shared" si="328"/>
        <v/>
      </c>
      <c r="BE240" s="37">
        <f t="shared" si="298"/>
        <v>0</v>
      </c>
      <c r="BF240" s="37">
        <f t="shared" si="299"/>
        <v>0</v>
      </c>
      <c r="BG240" s="32" t="str">
        <f t="shared" si="300"/>
        <v/>
      </c>
      <c r="BK240" s="20">
        <f t="shared" si="276"/>
        <v>234</v>
      </c>
      <c r="BL240" s="22">
        <f t="shared" si="262"/>
        <v>625</v>
      </c>
      <c r="BO240" s="22">
        <f t="shared" si="269"/>
        <v>625</v>
      </c>
      <c r="BP240" s="32" t="str">
        <f t="shared" si="301"/>
        <v>NA</v>
      </c>
      <c r="BQ240" s="33" t="str" cm="1">
        <f t="array" ref="BQ240">IFERROR(_xlfn.XLOOKUP($B$4&amp;$B$11&amp;BP240,$A$69:$A$91&amp;$B$69:$B$91&amp;$C$69:$C$91,$D$69:$D$91),"")</f>
        <v/>
      </c>
      <c r="BR240" s="37" t="str">
        <f t="shared" si="329"/>
        <v/>
      </c>
      <c r="BS240" s="37">
        <f t="shared" si="302"/>
        <v>0</v>
      </c>
      <c r="BT240" s="37">
        <f t="shared" si="303"/>
        <v>0</v>
      </c>
      <c r="BU240" s="32" t="str">
        <f t="shared" si="304"/>
        <v/>
      </c>
      <c r="BV240" s="32"/>
      <c r="BY240" s="6">
        <f t="shared" si="282"/>
        <v>234</v>
      </c>
      <c r="BZ240" s="9">
        <f t="shared" si="305"/>
        <v>500</v>
      </c>
      <c r="CA240" s="6">
        <f t="shared" si="306"/>
        <v>0</v>
      </c>
      <c r="CC240" s="8">
        <f t="shared" si="270"/>
        <v>500</v>
      </c>
      <c r="CD240" s="42" t="str">
        <f t="shared" si="307"/>
        <v>NA</v>
      </c>
      <c r="CE240" s="43" t="str" cm="1">
        <f t="array" ref="CE240">IFERROR(_xlfn.XLOOKUP($B$4&amp;$B$11&amp;CD240,$A$69:$A$91&amp;$B$69:$B$91&amp;$C$69:$C$91,$D$69:$D$91),"")</f>
        <v/>
      </c>
      <c r="CF240" s="42" t="str">
        <f t="shared" si="277"/>
        <v/>
      </c>
      <c r="CG240" s="44" t="str">
        <f t="shared" si="308"/>
        <v/>
      </c>
      <c r="CH240" s="44">
        <f t="shared" si="309"/>
        <v>0</v>
      </c>
      <c r="CI240" s="42" t="str">
        <f t="shared" si="310"/>
        <v/>
      </c>
      <c r="CJ240" s="42"/>
      <c r="CM240" s="6">
        <f t="shared" si="283"/>
        <v>234</v>
      </c>
      <c r="CN240" s="9">
        <f t="shared" si="311"/>
        <v>500</v>
      </c>
      <c r="CQ240" s="8">
        <f t="shared" si="271"/>
        <v>500</v>
      </c>
      <c r="CR240" s="42" t="str">
        <f t="shared" si="312"/>
        <v>NA</v>
      </c>
      <c r="CS240" s="43" t="str" cm="1">
        <f t="array" ref="CS240">IFERROR(_xlfn.XLOOKUP($B$4&amp;$B$11&amp;CR240,$A$69:$A$91&amp;$B$69:$B$91&amp;$C$69:$C$91,$D$69:$D$91),"")</f>
        <v/>
      </c>
      <c r="CT240" s="42" t="str">
        <f t="shared" si="278"/>
        <v/>
      </c>
      <c r="CU240" s="44" t="str">
        <f t="shared" si="313"/>
        <v/>
      </c>
      <c r="CV240" s="44">
        <f t="shared" si="314"/>
        <v>0</v>
      </c>
      <c r="CW240" s="42" t="str">
        <f t="shared" si="315"/>
        <v/>
      </c>
      <c r="DA240" s="6">
        <f t="shared" si="284"/>
        <v>234</v>
      </c>
      <c r="DB240" s="4">
        <f t="shared" si="263"/>
        <v>625</v>
      </c>
      <c r="DC240" s="6">
        <f t="shared" si="316"/>
        <v>0</v>
      </c>
      <c r="DE240" s="24">
        <f t="shared" si="272"/>
        <v>625</v>
      </c>
      <c r="DF240" s="42" t="str">
        <f t="shared" si="317"/>
        <v>NA</v>
      </c>
      <c r="DG240" s="43" t="str" cm="1">
        <f t="array" ref="DG240">IFERROR(_xlfn.XLOOKUP($B$4&amp;$B$11&amp;DF240,$A$69:$A$91&amp;$B$69:$B$91&amp;$C$69:$C$91,$D$69:$D$91),"")</f>
        <v/>
      </c>
      <c r="DH240" s="44" t="str">
        <f t="shared" si="330"/>
        <v/>
      </c>
      <c r="DI240" s="44">
        <f t="shared" si="318"/>
        <v>0</v>
      </c>
      <c r="DJ240" s="44">
        <f t="shared" si="319"/>
        <v>0</v>
      </c>
      <c r="DK240" s="42" t="str">
        <f t="shared" si="320"/>
        <v/>
      </c>
      <c r="DL240" s="42"/>
      <c r="DO240" s="6">
        <f t="shared" si="285"/>
        <v>234</v>
      </c>
      <c r="DP240" s="3">
        <f t="shared" si="264"/>
        <v>625</v>
      </c>
      <c r="DS240" s="24">
        <f t="shared" si="279"/>
        <v>625</v>
      </c>
      <c r="DT240" s="42" t="str">
        <f t="shared" si="321"/>
        <v>NA</v>
      </c>
      <c r="DU240" s="43" t="str" cm="1">
        <f t="array" ref="DU240">IFERROR(_xlfn.XLOOKUP($B$4&amp;$B$11&amp;DT240,$A$69:$A$91&amp;$B$69:$B$91&amp;$C$69:$C$91,$D$69:$D$91),"")</f>
        <v/>
      </c>
      <c r="DV240" s="44" t="str">
        <f t="shared" si="331"/>
        <v/>
      </c>
      <c r="DW240" s="44">
        <f t="shared" si="322"/>
        <v>0</v>
      </c>
      <c r="DX240" s="44">
        <f t="shared" si="323"/>
        <v>0</v>
      </c>
      <c r="DY240" s="42" t="str">
        <f t="shared" si="324"/>
        <v/>
      </c>
      <c r="DZ240" s="42"/>
      <c r="EC240" s="6">
        <f t="shared" si="286"/>
        <v>234</v>
      </c>
      <c r="ED240" s="47">
        <f t="shared" si="334"/>
        <v>531.91489361702122</v>
      </c>
      <c r="EE240" s="6">
        <f t="shared" si="333"/>
        <v>0</v>
      </c>
      <c r="EG240" s="8">
        <f t="shared" si="273"/>
        <v>531.91489361702122</v>
      </c>
      <c r="EH240" s="45" t="s">
        <v>62</v>
      </c>
      <c r="EI240" s="110">
        <f t="shared" si="335"/>
        <v>0</v>
      </c>
      <c r="EJ240" s="109">
        <f t="shared" si="332"/>
        <v>0</v>
      </c>
      <c r="EK240" s="109">
        <f t="shared" si="325"/>
        <v>0</v>
      </c>
      <c r="EL240" s="44">
        <f t="shared" si="326"/>
        <v>0</v>
      </c>
      <c r="EM240" s="42" t="str">
        <f t="shared" si="327"/>
        <v/>
      </c>
    </row>
    <row r="241" spans="21:143" x14ac:dyDescent="0.25">
      <c r="U241" s="6">
        <f t="shared" si="280"/>
        <v>235</v>
      </c>
      <c r="V241" s="9">
        <f t="shared" si="287"/>
        <v>500</v>
      </c>
      <c r="Y241" s="8">
        <f t="shared" si="267"/>
        <v>500</v>
      </c>
      <c r="Z241" s="30" t="str">
        <f t="shared" si="288"/>
        <v>NA</v>
      </c>
      <c r="AA241" s="28" t="str" cm="1">
        <f t="array" ref="AA241">IFERROR(_xlfn.XLOOKUP($B$4&amp;$B$11&amp;Z241,$A$69:$A$91&amp;$B$69:$B$91&amp;$C$69:$C$91,$D$69:$D$91),"")</f>
        <v/>
      </c>
      <c r="AB241" s="30" t="str">
        <f t="shared" si="274"/>
        <v/>
      </c>
      <c r="AC241" s="29" t="str">
        <f t="shared" si="289"/>
        <v/>
      </c>
      <c r="AD241" s="29">
        <f t="shared" si="290"/>
        <v>0</v>
      </c>
      <c r="AE241" s="30" t="str">
        <f t="shared" si="291"/>
        <v/>
      </c>
      <c r="AI241" s="6">
        <f t="shared" si="281"/>
        <v>235</v>
      </c>
      <c r="AJ241" s="9">
        <f t="shared" si="292"/>
        <v>500</v>
      </c>
      <c r="AM241" s="8">
        <f t="shared" si="268"/>
        <v>500</v>
      </c>
      <c r="AN241" s="32" t="str">
        <f t="shared" si="293"/>
        <v>NA</v>
      </c>
      <c r="AO241" s="33" t="str" cm="1">
        <f t="array" ref="AO241">IFERROR(_xlfn.XLOOKUP($B$4&amp;$B$11&amp;AN241,$A$69:$A$91&amp;$B$69:$B$91&amp;$C$69:$C$91,$D$69:$D$91),"")</f>
        <v/>
      </c>
      <c r="AP241" s="32" t="str">
        <f t="shared" si="275"/>
        <v/>
      </c>
      <c r="AQ241" s="37" t="str">
        <f t="shared" si="294"/>
        <v/>
      </c>
      <c r="AR241" s="37">
        <f t="shared" si="295"/>
        <v>0</v>
      </c>
      <c r="AS241" s="32" t="str">
        <f t="shared" si="296"/>
        <v/>
      </c>
      <c r="AT241" s="32"/>
      <c r="AU241" s="8"/>
      <c r="AV241" s="8"/>
      <c r="AW241" s="20">
        <f t="shared" si="265"/>
        <v>235</v>
      </c>
      <c r="AX241" s="22">
        <f t="shared" si="261"/>
        <v>625</v>
      </c>
      <c r="AY241" s="8"/>
      <c r="AZ241" s="8"/>
      <c r="BA241" s="22">
        <f t="shared" si="266"/>
        <v>625</v>
      </c>
      <c r="BB241" s="32" t="str">
        <f t="shared" si="297"/>
        <v>NA</v>
      </c>
      <c r="BC241" s="33" t="str" cm="1">
        <f t="array" ref="BC241">IFERROR(_xlfn.XLOOKUP($B$4&amp;$B$11&amp;BB241,$A$69:$A$91&amp;$B$69:$B$91&amp;$C$69:$C$91,$D$69:$D$91),"")</f>
        <v/>
      </c>
      <c r="BD241" s="37" t="str">
        <f t="shared" si="328"/>
        <v/>
      </c>
      <c r="BE241" s="37">
        <f t="shared" si="298"/>
        <v>0</v>
      </c>
      <c r="BF241" s="37">
        <f t="shared" si="299"/>
        <v>0</v>
      </c>
      <c r="BG241" s="32" t="str">
        <f t="shared" si="300"/>
        <v/>
      </c>
      <c r="BK241" s="20">
        <f t="shared" si="276"/>
        <v>235</v>
      </c>
      <c r="BL241" s="22">
        <f t="shared" si="262"/>
        <v>625</v>
      </c>
      <c r="BO241" s="22">
        <f t="shared" si="269"/>
        <v>625</v>
      </c>
      <c r="BP241" s="32" t="str">
        <f t="shared" si="301"/>
        <v>NA</v>
      </c>
      <c r="BQ241" s="33" t="str" cm="1">
        <f t="array" ref="BQ241">IFERROR(_xlfn.XLOOKUP($B$4&amp;$B$11&amp;BP241,$A$69:$A$91&amp;$B$69:$B$91&amp;$C$69:$C$91,$D$69:$D$91),"")</f>
        <v/>
      </c>
      <c r="BR241" s="37" t="str">
        <f t="shared" si="329"/>
        <v/>
      </c>
      <c r="BS241" s="37">
        <f t="shared" si="302"/>
        <v>0</v>
      </c>
      <c r="BT241" s="37">
        <f t="shared" si="303"/>
        <v>0</v>
      </c>
      <c r="BU241" s="32" t="str">
        <f t="shared" si="304"/>
        <v/>
      </c>
      <c r="BV241" s="32"/>
      <c r="BY241" s="6">
        <f t="shared" si="282"/>
        <v>235</v>
      </c>
      <c r="BZ241" s="9">
        <f t="shared" si="305"/>
        <v>500</v>
      </c>
      <c r="CA241" s="6">
        <f t="shared" si="306"/>
        <v>0</v>
      </c>
      <c r="CC241" s="8">
        <f t="shared" si="270"/>
        <v>500</v>
      </c>
      <c r="CD241" s="42" t="str">
        <f t="shared" si="307"/>
        <v>NA</v>
      </c>
      <c r="CE241" s="43" t="str" cm="1">
        <f t="array" ref="CE241">IFERROR(_xlfn.XLOOKUP($B$4&amp;$B$11&amp;CD241,$A$69:$A$91&amp;$B$69:$B$91&amp;$C$69:$C$91,$D$69:$D$91),"")</f>
        <v/>
      </c>
      <c r="CF241" s="42" t="str">
        <f t="shared" si="277"/>
        <v/>
      </c>
      <c r="CG241" s="44" t="str">
        <f t="shared" si="308"/>
        <v/>
      </c>
      <c r="CH241" s="44">
        <f t="shared" si="309"/>
        <v>0</v>
      </c>
      <c r="CI241" s="42" t="str">
        <f t="shared" si="310"/>
        <v/>
      </c>
      <c r="CJ241" s="42"/>
      <c r="CM241" s="6">
        <f t="shared" si="283"/>
        <v>235</v>
      </c>
      <c r="CN241" s="9">
        <f t="shared" si="311"/>
        <v>500</v>
      </c>
      <c r="CQ241" s="8">
        <f t="shared" si="271"/>
        <v>500</v>
      </c>
      <c r="CR241" s="42" t="str">
        <f t="shared" si="312"/>
        <v>NA</v>
      </c>
      <c r="CS241" s="43" t="str" cm="1">
        <f t="array" ref="CS241">IFERROR(_xlfn.XLOOKUP($B$4&amp;$B$11&amp;CR241,$A$69:$A$91&amp;$B$69:$B$91&amp;$C$69:$C$91,$D$69:$D$91),"")</f>
        <v/>
      </c>
      <c r="CT241" s="42" t="str">
        <f t="shared" si="278"/>
        <v/>
      </c>
      <c r="CU241" s="44" t="str">
        <f t="shared" si="313"/>
        <v/>
      </c>
      <c r="CV241" s="44">
        <f t="shared" si="314"/>
        <v>0</v>
      </c>
      <c r="CW241" s="42" t="str">
        <f t="shared" si="315"/>
        <v/>
      </c>
      <c r="DA241" s="6">
        <f t="shared" si="284"/>
        <v>235</v>
      </c>
      <c r="DB241" s="4">
        <f t="shared" si="263"/>
        <v>625</v>
      </c>
      <c r="DC241" s="6">
        <f t="shared" si="316"/>
        <v>0</v>
      </c>
      <c r="DE241" s="24">
        <f t="shared" si="272"/>
        <v>625</v>
      </c>
      <c r="DF241" s="42" t="str">
        <f t="shared" si="317"/>
        <v>NA</v>
      </c>
      <c r="DG241" s="43" t="str" cm="1">
        <f t="array" ref="DG241">IFERROR(_xlfn.XLOOKUP($B$4&amp;$B$11&amp;DF241,$A$69:$A$91&amp;$B$69:$B$91&amp;$C$69:$C$91,$D$69:$D$91),"")</f>
        <v/>
      </c>
      <c r="DH241" s="44" t="str">
        <f t="shared" si="330"/>
        <v/>
      </c>
      <c r="DI241" s="44">
        <f t="shared" si="318"/>
        <v>0</v>
      </c>
      <c r="DJ241" s="44">
        <f t="shared" si="319"/>
        <v>0</v>
      </c>
      <c r="DK241" s="42" t="str">
        <f t="shared" si="320"/>
        <v/>
      </c>
      <c r="DL241" s="42"/>
      <c r="DO241" s="6">
        <f t="shared" si="285"/>
        <v>235</v>
      </c>
      <c r="DP241" s="3">
        <f t="shared" si="264"/>
        <v>625</v>
      </c>
      <c r="DS241" s="24">
        <f t="shared" si="279"/>
        <v>625</v>
      </c>
      <c r="DT241" s="42" t="str">
        <f t="shared" si="321"/>
        <v>NA</v>
      </c>
      <c r="DU241" s="43" t="str" cm="1">
        <f t="array" ref="DU241">IFERROR(_xlfn.XLOOKUP($B$4&amp;$B$11&amp;DT241,$A$69:$A$91&amp;$B$69:$B$91&amp;$C$69:$C$91,$D$69:$D$91),"")</f>
        <v/>
      </c>
      <c r="DV241" s="44" t="str">
        <f t="shared" si="331"/>
        <v/>
      </c>
      <c r="DW241" s="44">
        <f t="shared" si="322"/>
        <v>0</v>
      </c>
      <c r="DX241" s="44">
        <f t="shared" si="323"/>
        <v>0</v>
      </c>
      <c r="DY241" s="42" t="str">
        <f t="shared" si="324"/>
        <v/>
      </c>
      <c r="DZ241" s="42"/>
      <c r="EC241" s="6">
        <f t="shared" si="286"/>
        <v>235</v>
      </c>
      <c r="ED241" s="47">
        <f t="shared" si="334"/>
        <v>531.91489361702122</v>
      </c>
      <c r="EE241" s="6">
        <f t="shared" si="333"/>
        <v>0</v>
      </c>
      <c r="EG241" s="8">
        <f t="shared" si="273"/>
        <v>531.91489361702122</v>
      </c>
      <c r="EH241" s="45" t="s">
        <v>62</v>
      </c>
      <c r="EI241" s="110">
        <f t="shared" si="335"/>
        <v>0</v>
      </c>
      <c r="EJ241" s="109">
        <f t="shared" si="332"/>
        <v>0</v>
      </c>
      <c r="EK241" s="109">
        <f t="shared" si="325"/>
        <v>0</v>
      </c>
      <c r="EL241" s="44">
        <f t="shared" si="326"/>
        <v>0</v>
      </c>
      <c r="EM241" s="42" t="str">
        <f t="shared" si="327"/>
        <v/>
      </c>
    </row>
    <row r="242" spans="21:143" x14ac:dyDescent="0.25">
      <c r="U242" s="6">
        <f t="shared" si="280"/>
        <v>236</v>
      </c>
      <c r="V242" s="9">
        <f t="shared" si="287"/>
        <v>500</v>
      </c>
      <c r="Y242" s="8">
        <f t="shared" si="267"/>
        <v>500</v>
      </c>
      <c r="Z242" s="30" t="str">
        <f t="shared" si="288"/>
        <v>NA</v>
      </c>
      <c r="AA242" s="28" t="str" cm="1">
        <f t="array" ref="AA242">IFERROR(_xlfn.XLOOKUP($B$4&amp;$B$11&amp;Z242,$A$69:$A$91&amp;$B$69:$B$91&amp;$C$69:$C$91,$D$69:$D$91),"")</f>
        <v/>
      </c>
      <c r="AB242" s="30" t="str">
        <f t="shared" si="274"/>
        <v/>
      </c>
      <c r="AC242" s="29" t="str">
        <f t="shared" si="289"/>
        <v/>
      </c>
      <c r="AD242" s="29">
        <f t="shared" si="290"/>
        <v>0</v>
      </c>
      <c r="AE242" s="30" t="str">
        <f t="shared" si="291"/>
        <v/>
      </c>
      <c r="AI242" s="6">
        <f t="shared" si="281"/>
        <v>236</v>
      </c>
      <c r="AJ242" s="9">
        <f t="shared" si="292"/>
        <v>500</v>
      </c>
      <c r="AM242" s="8">
        <f t="shared" si="268"/>
        <v>500</v>
      </c>
      <c r="AN242" s="32" t="str">
        <f t="shared" si="293"/>
        <v>NA</v>
      </c>
      <c r="AO242" s="33" t="str" cm="1">
        <f t="array" ref="AO242">IFERROR(_xlfn.XLOOKUP($B$4&amp;$B$11&amp;AN242,$A$69:$A$91&amp;$B$69:$B$91&amp;$C$69:$C$91,$D$69:$D$91),"")</f>
        <v/>
      </c>
      <c r="AP242" s="32" t="str">
        <f t="shared" si="275"/>
        <v/>
      </c>
      <c r="AQ242" s="37" t="str">
        <f t="shared" si="294"/>
        <v/>
      </c>
      <c r="AR242" s="37">
        <f t="shared" si="295"/>
        <v>0</v>
      </c>
      <c r="AS242" s="32" t="str">
        <f t="shared" si="296"/>
        <v/>
      </c>
      <c r="AT242" s="32"/>
      <c r="AU242" s="8"/>
      <c r="AV242" s="8"/>
      <c r="AW242" s="20">
        <f t="shared" si="265"/>
        <v>236</v>
      </c>
      <c r="AX242" s="22">
        <f t="shared" si="261"/>
        <v>625</v>
      </c>
      <c r="AY242" s="8"/>
      <c r="AZ242" s="8"/>
      <c r="BA242" s="22">
        <f t="shared" si="266"/>
        <v>625</v>
      </c>
      <c r="BB242" s="32" t="str">
        <f t="shared" si="297"/>
        <v>NA</v>
      </c>
      <c r="BC242" s="33" t="str" cm="1">
        <f t="array" ref="BC242">IFERROR(_xlfn.XLOOKUP($B$4&amp;$B$11&amp;BB242,$A$69:$A$91&amp;$B$69:$B$91&amp;$C$69:$C$91,$D$69:$D$91),"")</f>
        <v/>
      </c>
      <c r="BD242" s="37" t="str">
        <f t="shared" si="328"/>
        <v/>
      </c>
      <c r="BE242" s="37">
        <f t="shared" si="298"/>
        <v>0</v>
      </c>
      <c r="BF242" s="37">
        <f t="shared" si="299"/>
        <v>0</v>
      </c>
      <c r="BG242" s="32" t="str">
        <f t="shared" si="300"/>
        <v/>
      </c>
      <c r="BK242" s="20">
        <f t="shared" si="276"/>
        <v>236</v>
      </c>
      <c r="BL242" s="22">
        <f t="shared" si="262"/>
        <v>625</v>
      </c>
      <c r="BO242" s="22">
        <f t="shared" si="269"/>
        <v>625</v>
      </c>
      <c r="BP242" s="32" t="str">
        <f t="shared" si="301"/>
        <v>NA</v>
      </c>
      <c r="BQ242" s="33" t="str" cm="1">
        <f t="array" ref="BQ242">IFERROR(_xlfn.XLOOKUP($B$4&amp;$B$11&amp;BP242,$A$69:$A$91&amp;$B$69:$B$91&amp;$C$69:$C$91,$D$69:$D$91),"")</f>
        <v/>
      </c>
      <c r="BR242" s="37" t="str">
        <f t="shared" si="329"/>
        <v/>
      </c>
      <c r="BS242" s="37">
        <f t="shared" si="302"/>
        <v>0</v>
      </c>
      <c r="BT242" s="37">
        <f t="shared" si="303"/>
        <v>0</v>
      </c>
      <c r="BU242" s="32" t="str">
        <f t="shared" si="304"/>
        <v/>
      </c>
      <c r="BV242" s="32"/>
      <c r="BY242" s="6">
        <f t="shared" si="282"/>
        <v>236</v>
      </c>
      <c r="BZ242" s="9">
        <f t="shared" si="305"/>
        <v>500</v>
      </c>
      <c r="CA242" s="6">
        <f t="shared" si="306"/>
        <v>0</v>
      </c>
      <c r="CC242" s="8">
        <f t="shared" si="270"/>
        <v>500</v>
      </c>
      <c r="CD242" s="42" t="str">
        <f t="shared" si="307"/>
        <v>NA</v>
      </c>
      <c r="CE242" s="43" t="str" cm="1">
        <f t="array" ref="CE242">IFERROR(_xlfn.XLOOKUP($B$4&amp;$B$11&amp;CD242,$A$69:$A$91&amp;$B$69:$B$91&amp;$C$69:$C$91,$D$69:$D$91),"")</f>
        <v/>
      </c>
      <c r="CF242" s="42" t="str">
        <f t="shared" si="277"/>
        <v/>
      </c>
      <c r="CG242" s="44" t="str">
        <f t="shared" si="308"/>
        <v/>
      </c>
      <c r="CH242" s="44">
        <f t="shared" si="309"/>
        <v>0</v>
      </c>
      <c r="CI242" s="42" t="str">
        <f t="shared" si="310"/>
        <v/>
      </c>
      <c r="CJ242" s="42"/>
      <c r="CM242" s="6">
        <f t="shared" si="283"/>
        <v>236</v>
      </c>
      <c r="CN242" s="9">
        <f t="shared" si="311"/>
        <v>500</v>
      </c>
      <c r="CQ242" s="8">
        <f t="shared" si="271"/>
        <v>500</v>
      </c>
      <c r="CR242" s="42" t="str">
        <f t="shared" si="312"/>
        <v>NA</v>
      </c>
      <c r="CS242" s="43" t="str" cm="1">
        <f t="array" ref="CS242">IFERROR(_xlfn.XLOOKUP($B$4&amp;$B$11&amp;CR242,$A$69:$A$91&amp;$B$69:$B$91&amp;$C$69:$C$91,$D$69:$D$91),"")</f>
        <v/>
      </c>
      <c r="CT242" s="42" t="str">
        <f t="shared" si="278"/>
        <v/>
      </c>
      <c r="CU242" s="44" t="str">
        <f t="shared" si="313"/>
        <v/>
      </c>
      <c r="CV242" s="44">
        <f t="shared" si="314"/>
        <v>0</v>
      </c>
      <c r="CW242" s="42" t="str">
        <f t="shared" si="315"/>
        <v/>
      </c>
      <c r="DA242" s="6">
        <f t="shared" si="284"/>
        <v>236</v>
      </c>
      <c r="DB242" s="4">
        <f t="shared" si="263"/>
        <v>625</v>
      </c>
      <c r="DC242" s="6">
        <f t="shared" si="316"/>
        <v>0</v>
      </c>
      <c r="DE242" s="24">
        <f t="shared" si="272"/>
        <v>625</v>
      </c>
      <c r="DF242" s="42" t="str">
        <f t="shared" si="317"/>
        <v>NA</v>
      </c>
      <c r="DG242" s="43" t="str" cm="1">
        <f t="array" ref="DG242">IFERROR(_xlfn.XLOOKUP($B$4&amp;$B$11&amp;DF242,$A$69:$A$91&amp;$B$69:$B$91&amp;$C$69:$C$91,$D$69:$D$91),"")</f>
        <v/>
      </c>
      <c r="DH242" s="44" t="str">
        <f t="shared" si="330"/>
        <v/>
      </c>
      <c r="DI242" s="44">
        <f t="shared" si="318"/>
        <v>0</v>
      </c>
      <c r="DJ242" s="44">
        <f t="shared" si="319"/>
        <v>0</v>
      </c>
      <c r="DK242" s="42" t="str">
        <f t="shared" si="320"/>
        <v/>
      </c>
      <c r="DL242" s="42"/>
      <c r="DO242" s="6">
        <f t="shared" si="285"/>
        <v>236</v>
      </c>
      <c r="DP242" s="3">
        <f t="shared" si="264"/>
        <v>625</v>
      </c>
      <c r="DS242" s="24">
        <f t="shared" si="279"/>
        <v>625</v>
      </c>
      <c r="DT242" s="42" t="str">
        <f t="shared" si="321"/>
        <v>NA</v>
      </c>
      <c r="DU242" s="43" t="str" cm="1">
        <f t="array" ref="DU242">IFERROR(_xlfn.XLOOKUP($B$4&amp;$B$11&amp;DT242,$A$69:$A$91&amp;$B$69:$B$91&amp;$C$69:$C$91,$D$69:$D$91),"")</f>
        <v/>
      </c>
      <c r="DV242" s="44" t="str">
        <f t="shared" si="331"/>
        <v/>
      </c>
      <c r="DW242" s="44">
        <f t="shared" si="322"/>
        <v>0</v>
      </c>
      <c r="DX242" s="44">
        <f t="shared" si="323"/>
        <v>0</v>
      </c>
      <c r="DY242" s="42" t="str">
        <f t="shared" si="324"/>
        <v/>
      </c>
      <c r="DZ242" s="42"/>
      <c r="EC242" s="6">
        <f t="shared" si="286"/>
        <v>236</v>
      </c>
      <c r="ED242" s="47">
        <f t="shared" si="334"/>
        <v>531.91489361702122</v>
      </c>
      <c r="EE242" s="6">
        <f t="shared" si="333"/>
        <v>0</v>
      </c>
      <c r="EG242" s="8">
        <f t="shared" si="273"/>
        <v>531.91489361702122</v>
      </c>
      <c r="EH242" s="45" t="s">
        <v>62</v>
      </c>
      <c r="EI242" s="110">
        <f t="shared" si="335"/>
        <v>0</v>
      </c>
      <c r="EJ242" s="109">
        <f t="shared" si="332"/>
        <v>0</v>
      </c>
      <c r="EK242" s="109">
        <f t="shared" si="325"/>
        <v>0</v>
      </c>
      <c r="EL242" s="44">
        <f t="shared" si="326"/>
        <v>0</v>
      </c>
      <c r="EM242" s="42" t="str">
        <f t="shared" si="327"/>
        <v/>
      </c>
    </row>
    <row r="243" spans="21:143" x14ac:dyDescent="0.25">
      <c r="U243" s="6">
        <f t="shared" si="280"/>
        <v>237</v>
      </c>
      <c r="V243" s="9">
        <f t="shared" si="287"/>
        <v>500</v>
      </c>
      <c r="Y243" s="8">
        <f t="shared" si="267"/>
        <v>500</v>
      </c>
      <c r="Z243" s="30" t="str">
        <f t="shared" si="288"/>
        <v>NA</v>
      </c>
      <c r="AA243" s="28" t="str" cm="1">
        <f t="array" ref="AA243">IFERROR(_xlfn.XLOOKUP($B$4&amp;$B$11&amp;Z243,$A$69:$A$91&amp;$B$69:$B$91&amp;$C$69:$C$91,$D$69:$D$91),"")</f>
        <v/>
      </c>
      <c r="AB243" s="30" t="str">
        <f t="shared" si="274"/>
        <v/>
      </c>
      <c r="AC243" s="29" t="str">
        <f t="shared" si="289"/>
        <v/>
      </c>
      <c r="AD243" s="29">
        <f t="shared" si="290"/>
        <v>0</v>
      </c>
      <c r="AE243" s="30" t="str">
        <f t="shared" si="291"/>
        <v/>
      </c>
      <c r="AI243" s="6">
        <f t="shared" si="281"/>
        <v>237</v>
      </c>
      <c r="AJ243" s="9">
        <f t="shared" si="292"/>
        <v>500</v>
      </c>
      <c r="AM243" s="8">
        <f t="shared" si="268"/>
        <v>500</v>
      </c>
      <c r="AN243" s="32" t="str">
        <f t="shared" si="293"/>
        <v>NA</v>
      </c>
      <c r="AO243" s="33" t="str" cm="1">
        <f t="array" ref="AO243">IFERROR(_xlfn.XLOOKUP($B$4&amp;$B$11&amp;AN243,$A$69:$A$91&amp;$B$69:$B$91&amp;$C$69:$C$91,$D$69:$D$91),"")</f>
        <v/>
      </c>
      <c r="AP243" s="32" t="str">
        <f t="shared" si="275"/>
        <v/>
      </c>
      <c r="AQ243" s="37" t="str">
        <f t="shared" si="294"/>
        <v/>
      </c>
      <c r="AR243" s="37">
        <f t="shared" si="295"/>
        <v>0</v>
      </c>
      <c r="AS243" s="32" t="str">
        <f t="shared" si="296"/>
        <v/>
      </c>
      <c r="AT243" s="32"/>
      <c r="AU243" s="8"/>
      <c r="AV243" s="8"/>
      <c r="AW243" s="20">
        <f t="shared" si="265"/>
        <v>237</v>
      </c>
      <c r="AX243" s="22">
        <f t="shared" si="261"/>
        <v>625</v>
      </c>
      <c r="AY243" s="8"/>
      <c r="AZ243" s="8"/>
      <c r="BA243" s="22">
        <f t="shared" si="266"/>
        <v>625</v>
      </c>
      <c r="BB243" s="32" t="str">
        <f t="shared" si="297"/>
        <v>NA</v>
      </c>
      <c r="BC243" s="33" t="str" cm="1">
        <f t="array" ref="BC243">IFERROR(_xlfn.XLOOKUP($B$4&amp;$B$11&amp;BB243,$A$69:$A$91&amp;$B$69:$B$91&amp;$C$69:$C$91,$D$69:$D$91),"")</f>
        <v/>
      </c>
      <c r="BD243" s="37" t="str">
        <f t="shared" si="328"/>
        <v/>
      </c>
      <c r="BE243" s="37">
        <f t="shared" si="298"/>
        <v>0</v>
      </c>
      <c r="BF243" s="37">
        <f t="shared" si="299"/>
        <v>0</v>
      </c>
      <c r="BG243" s="32" t="str">
        <f t="shared" si="300"/>
        <v/>
      </c>
      <c r="BK243" s="20">
        <f t="shared" si="276"/>
        <v>237</v>
      </c>
      <c r="BL243" s="22">
        <f t="shared" si="262"/>
        <v>625</v>
      </c>
      <c r="BO243" s="22">
        <f t="shared" si="269"/>
        <v>625</v>
      </c>
      <c r="BP243" s="32" t="str">
        <f t="shared" si="301"/>
        <v>NA</v>
      </c>
      <c r="BQ243" s="33" t="str" cm="1">
        <f t="array" ref="BQ243">IFERROR(_xlfn.XLOOKUP($B$4&amp;$B$11&amp;BP243,$A$69:$A$91&amp;$B$69:$B$91&amp;$C$69:$C$91,$D$69:$D$91),"")</f>
        <v/>
      </c>
      <c r="BR243" s="37" t="str">
        <f t="shared" si="329"/>
        <v/>
      </c>
      <c r="BS243" s="37">
        <f t="shared" si="302"/>
        <v>0</v>
      </c>
      <c r="BT243" s="37">
        <f t="shared" si="303"/>
        <v>0</v>
      </c>
      <c r="BU243" s="32" t="str">
        <f t="shared" si="304"/>
        <v/>
      </c>
      <c r="BV243" s="32"/>
      <c r="BY243" s="6">
        <f t="shared" si="282"/>
        <v>237</v>
      </c>
      <c r="BZ243" s="9">
        <f t="shared" si="305"/>
        <v>500</v>
      </c>
      <c r="CA243" s="6">
        <f t="shared" si="306"/>
        <v>0</v>
      </c>
      <c r="CC243" s="8">
        <f t="shared" si="270"/>
        <v>500</v>
      </c>
      <c r="CD243" s="42" t="str">
        <f t="shared" si="307"/>
        <v>NA</v>
      </c>
      <c r="CE243" s="43" t="str" cm="1">
        <f t="array" ref="CE243">IFERROR(_xlfn.XLOOKUP($B$4&amp;$B$11&amp;CD243,$A$69:$A$91&amp;$B$69:$B$91&amp;$C$69:$C$91,$D$69:$D$91),"")</f>
        <v/>
      </c>
      <c r="CF243" s="42" t="str">
        <f t="shared" si="277"/>
        <v/>
      </c>
      <c r="CG243" s="44" t="str">
        <f t="shared" si="308"/>
        <v/>
      </c>
      <c r="CH243" s="44">
        <f t="shared" si="309"/>
        <v>0</v>
      </c>
      <c r="CI243" s="42" t="str">
        <f t="shared" si="310"/>
        <v/>
      </c>
      <c r="CJ243" s="42"/>
      <c r="CM243" s="6">
        <f t="shared" si="283"/>
        <v>237</v>
      </c>
      <c r="CN243" s="9">
        <f t="shared" si="311"/>
        <v>500</v>
      </c>
      <c r="CQ243" s="8">
        <f t="shared" si="271"/>
        <v>500</v>
      </c>
      <c r="CR243" s="42" t="str">
        <f t="shared" si="312"/>
        <v>NA</v>
      </c>
      <c r="CS243" s="43" t="str" cm="1">
        <f t="array" ref="CS243">IFERROR(_xlfn.XLOOKUP($B$4&amp;$B$11&amp;CR243,$A$69:$A$91&amp;$B$69:$B$91&amp;$C$69:$C$91,$D$69:$D$91),"")</f>
        <v/>
      </c>
      <c r="CT243" s="42" t="str">
        <f t="shared" si="278"/>
        <v/>
      </c>
      <c r="CU243" s="44" t="str">
        <f t="shared" si="313"/>
        <v/>
      </c>
      <c r="CV243" s="44">
        <f t="shared" si="314"/>
        <v>0</v>
      </c>
      <c r="CW243" s="42" t="str">
        <f t="shared" si="315"/>
        <v/>
      </c>
      <c r="DA243" s="6">
        <f t="shared" si="284"/>
        <v>237</v>
      </c>
      <c r="DB243" s="4">
        <f t="shared" si="263"/>
        <v>625</v>
      </c>
      <c r="DC243" s="6">
        <f t="shared" si="316"/>
        <v>0</v>
      </c>
      <c r="DE243" s="24">
        <f t="shared" si="272"/>
        <v>625</v>
      </c>
      <c r="DF243" s="42" t="str">
        <f t="shared" si="317"/>
        <v>NA</v>
      </c>
      <c r="DG243" s="43" t="str" cm="1">
        <f t="array" ref="DG243">IFERROR(_xlfn.XLOOKUP($B$4&amp;$B$11&amp;DF243,$A$69:$A$91&amp;$B$69:$B$91&amp;$C$69:$C$91,$D$69:$D$91),"")</f>
        <v/>
      </c>
      <c r="DH243" s="44" t="str">
        <f t="shared" si="330"/>
        <v/>
      </c>
      <c r="DI243" s="44">
        <f t="shared" si="318"/>
        <v>0</v>
      </c>
      <c r="DJ243" s="44">
        <f t="shared" si="319"/>
        <v>0</v>
      </c>
      <c r="DK243" s="42" t="str">
        <f t="shared" si="320"/>
        <v/>
      </c>
      <c r="DL243" s="42"/>
      <c r="DO243" s="6">
        <f t="shared" si="285"/>
        <v>237</v>
      </c>
      <c r="DP243" s="3">
        <f t="shared" si="264"/>
        <v>625</v>
      </c>
      <c r="DS243" s="24">
        <f t="shared" si="279"/>
        <v>625</v>
      </c>
      <c r="DT243" s="42" t="str">
        <f t="shared" si="321"/>
        <v>NA</v>
      </c>
      <c r="DU243" s="43" t="str" cm="1">
        <f t="array" ref="DU243">IFERROR(_xlfn.XLOOKUP($B$4&amp;$B$11&amp;DT243,$A$69:$A$91&amp;$B$69:$B$91&amp;$C$69:$C$91,$D$69:$D$91),"")</f>
        <v/>
      </c>
      <c r="DV243" s="44" t="str">
        <f t="shared" si="331"/>
        <v/>
      </c>
      <c r="DW243" s="44">
        <f t="shared" si="322"/>
        <v>0</v>
      </c>
      <c r="DX243" s="44">
        <f t="shared" si="323"/>
        <v>0</v>
      </c>
      <c r="DY243" s="42" t="str">
        <f t="shared" si="324"/>
        <v/>
      </c>
      <c r="DZ243" s="42"/>
      <c r="EC243" s="6">
        <f t="shared" si="286"/>
        <v>237</v>
      </c>
      <c r="ED243" s="47">
        <f t="shared" si="334"/>
        <v>531.91489361702122</v>
      </c>
      <c r="EE243" s="6">
        <f t="shared" si="333"/>
        <v>0</v>
      </c>
      <c r="EG243" s="8">
        <f t="shared" si="273"/>
        <v>531.91489361702122</v>
      </c>
      <c r="EH243" s="45" t="s">
        <v>62</v>
      </c>
      <c r="EI243" s="110">
        <f t="shared" si="335"/>
        <v>0</v>
      </c>
      <c r="EJ243" s="109">
        <f t="shared" si="332"/>
        <v>0</v>
      </c>
      <c r="EK243" s="109">
        <f t="shared" si="325"/>
        <v>0</v>
      </c>
      <c r="EL243" s="44">
        <f t="shared" si="326"/>
        <v>0</v>
      </c>
      <c r="EM243" s="42" t="str">
        <f t="shared" si="327"/>
        <v/>
      </c>
    </row>
    <row r="244" spans="21:143" x14ac:dyDescent="0.25">
      <c r="U244" s="6">
        <f t="shared" si="280"/>
        <v>238</v>
      </c>
      <c r="V244" s="9">
        <f t="shared" si="287"/>
        <v>500</v>
      </c>
      <c r="Y244" s="8">
        <f t="shared" si="267"/>
        <v>500</v>
      </c>
      <c r="Z244" s="30" t="str">
        <f t="shared" si="288"/>
        <v>NA</v>
      </c>
      <c r="AA244" s="28" t="str" cm="1">
        <f t="array" ref="AA244">IFERROR(_xlfn.XLOOKUP($B$4&amp;$B$11&amp;Z244,$A$69:$A$91&amp;$B$69:$B$91&amp;$C$69:$C$91,$D$69:$D$91),"")</f>
        <v/>
      </c>
      <c r="AB244" s="30" t="str">
        <f t="shared" si="274"/>
        <v/>
      </c>
      <c r="AC244" s="29" t="str">
        <f t="shared" si="289"/>
        <v/>
      </c>
      <c r="AD244" s="29">
        <f t="shared" si="290"/>
        <v>0</v>
      </c>
      <c r="AE244" s="30" t="str">
        <f t="shared" si="291"/>
        <v/>
      </c>
      <c r="AI244" s="6">
        <f t="shared" si="281"/>
        <v>238</v>
      </c>
      <c r="AJ244" s="9">
        <f t="shared" si="292"/>
        <v>500</v>
      </c>
      <c r="AM244" s="8">
        <f t="shared" si="268"/>
        <v>500</v>
      </c>
      <c r="AN244" s="32" t="str">
        <f t="shared" si="293"/>
        <v>NA</v>
      </c>
      <c r="AO244" s="33" t="str" cm="1">
        <f t="array" ref="AO244">IFERROR(_xlfn.XLOOKUP($B$4&amp;$B$11&amp;AN244,$A$69:$A$91&amp;$B$69:$B$91&amp;$C$69:$C$91,$D$69:$D$91),"")</f>
        <v/>
      </c>
      <c r="AP244" s="32" t="str">
        <f t="shared" si="275"/>
        <v/>
      </c>
      <c r="AQ244" s="37" t="str">
        <f t="shared" si="294"/>
        <v/>
      </c>
      <c r="AR244" s="37">
        <f t="shared" si="295"/>
        <v>0</v>
      </c>
      <c r="AS244" s="32" t="str">
        <f t="shared" si="296"/>
        <v/>
      </c>
      <c r="AT244" s="32"/>
      <c r="AU244" s="8"/>
      <c r="AV244" s="8"/>
      <c r="AW244" s="20">
        <f t="shared" si="265"/>
        <v>238</v>
      </c>
      <c r="AX244" s="22">
        <f t="shared" si="261"/>
        <v>625</v>
      </c>
      <c r="AY244" s="8"/>
      <c r="AZ244" s="8"/>
      <c r="BA244" s="22">
        <f t="shared" si="266"/>
        <v>625</v>
      </c>
      <c r="BB244" s="32" t="str">
        <f t="shared" si="297"/>
        <v>NA</v>
      </c>
      <c r="BC244" s="33" t="str" cm="1">
        <f t="array" ref="BC244">IFERROR(_xlfn.XLOOKUP($B$4&amp;$B$11&amp;BB244,$A$69:$A$91&amp;$B$69:$B$91&amp;$C$69:$C$91,$D$69:$D$91),"")</f>
        <v/>
      </c>
      <c r="BD244" s="37" t="str">
        <f t="shared" si="328"/>
        <v/>
      </c>
      <c r="BE244" s="37">
        <f t="shared" si="298"/>
        <v>0</v>
      </c>
      <c r="BF244" s="37">
        <f t="shared" si="299"/>
        <v>0</v>
      </c>
      <c r="BG244" s="32" t="str">
        <f t="shared" si="300"/>
        <v/>
      </c>
      <c r="BK244" s="20">
        <f t="shared" si="276"/>
        <v>238</v>
      </c>
      <c r="BL244" s="22">
        <f t="shared" si="262"/>
        <v>625</v>
      </c>
      <c r="BO244" s="22">
        <f t="shared" si="269"/>
        <v>625</v>
      </c>
      <c r="BP244" s="32" t="str">
        <f t="shared" si="301"/>
        <v>NA</v>
      </c>
      <c r="BQ244" s="33" t="str" cm="1">
        <f t="array" ref="BQ244">IFERROR(_xlfn.XLOOKUP($B$4&amp;$B$11&amp;BP244,$A$69:$A$91&amp;$B$69:$B$91&amp;$C$69:$C$91,$D$69:$D$91),"")</f>
        <v/>
      </c>
      <c r="BR244" s="37" t="str">
        <f t="shared" si="329"/>
        <v/>
      </c>
      <c r="BS244" s="37">
        <f t="shared" si="302"/>
        <v>0</v>
      </c>
      <c r="BT244" s="37">
        <f t="shared" si="303"/>
        <v>0</v>
      </c>
      <c r="BU244" s="32" t="str">
        <f t="shared" si="304"/>
        <v/>
      </c>
      <c r="BV244" s="32"/>
      <c r="BY244" s="6">
        <f t="shared" si="282"/>
        <v>238</v>
      </c>
      <c r="BZ244" s="9">
        <f t="shared" si="305"/>
        <v>500</v>
      </c>
      <c r="CA244" s="6">
        <f t="shared" si="306"/>
        <v>0</v>
      </c>
      <c r="CC244" s="8">
        <f t="shared" si="270"/>
        <v>500</v>
      </c>
      <c r="CD244" s="42" t="str">
        <f t="shared" si="307"/>
        <v>NA</v>
      </c>
      <c r="CE244" s="43" t="str" cm="1">
        <f t="array" ref="CE244">IFERROR(_xlfn.XLOOKUP($B$4&amp;$B$11&amp;CD244,$A$69:$A$91&amp;$B$69:$B$91&amp;$C$69:$C$91,$D$69:$D$91),"")</f>
        <v/>
      </c>
      <c r="CF244" s="42" t="str">
        <f t="shared" si="277"/>
        <v/>
      </c>
      <c r="CG244" s="44" t="str">
        <f t="shared" si="308"/>
        <v/>
      </c>
      <c r="CH244" s="44">
        <f t="shared" si="309"/>
        <v>0</v>
      </c>
      <c r="CI244" s="42" t="str">
        <f t="shared" si="310"/>
        <v/>
      </c>
      <c r="CJ244" s="42"/>
      <c r="CM244" s="6">
        <f t="shared" si="283"/>
        <v>238</v>
      </c>
      <c r="CN244" s="9">
        <f t="shared" si="311"/>
        <v>500</v>
      </c>
      <c r="CQ244" s="8">
        <f t="shared" si="271"/>
        <v>500</v>
      </c>
      <c r="CR244" s="42" t="str">
        <f t="shared" si="312"/>
        <v>NA</v>
      </c>
      <c r="CS244" s="43" t="str" cm="1">
        <f t="array" ref="CS244">IFERROR(_xlfn.XLOOKUP($B$4&amp;$B$11&amp;CR244,$A$69:$A$91&amp;$B$69:$B$91&amp;$C$69:$C$91,$D$69:$D$91),"")</f>
        <v/>
      </c>
      <c r="CT244" s="42" t="str">
        <f t="shared" si="278"/>
        <v/>
      </c>
      <c r="CU244" s="44" t="str">
        <f t="shared" si="313"/>
        <v/>
      </c>
      <c r="CV244" s="44">
        <f t="shared" si="314"/>
        <v>0</v>
      </c>
      <c r="CW244" s="42" t="str">
        <f t="shared" si="315"/>
        <v/>
      </c>
      <c r="DA244" s="6">
        <f t="shared" si="284"/>
        <v>238</v>
      </c>
      <c r="DB244" s="4">
        <f t="shared" si="263"/>
        <v>625</v>
      </c>
      <c r="DC244" s="6">
        <f t="shared" si="316"/>
        <v>0</v>
      </c>
      <c r="DE244" s="24">
        <f t="shared" si="272"/>
        <v>625</v>
      </c>
      <c r="DF244" s="42" t="str">
        <f t="shared" si="317"/>
        <v>NA</v>
      </c>
      <c r="DG244" s="43" t="str" cm="1">
        <f t="array" ref="DG244">IFERROR(_xlfn.XLOOKUP($B$4&amp;$B$11&amp;DF244,$A$69:$A$91&amp;$B$69:$B$91&amp;$C$69:$C$91,$D$69:$D$91),"")</f>
        <v/>
      </c>
      <c r="DH244" s="44" t="str">
        <f t="shared" si="330"/>
        <v/>
      </c>
      <c r="DI244" s="44">
        <f t="shared" si="318"/>
        <v>0</v>
      </c>
      <c r="DJ244" s="44">
        <f t="shared" si="319"/>
        <v>0</v>
      </c>
      <c r="DK244" s="42" t="str">
        <f t="shared" si="320"/>
        <v/>
      </c>
      <c r="DL244" s="42"/>
      <c r="DO244" s="6">
        <f t="shared" si="285"/>
        <v>238</v>
      </c>
      <c r="DP244" s="3">
        <f t="shared" si="264"/>
        <v>625</v>
      </c>
      <c r="DS244" s="24">
        <f t="shared" si="279"/>
        <v>625</v>
      </c>
      <c r="DT244" s="42" t="str">
        <f t="shared" si="321"/>
        <v>NA</v>
      </c>
      <c r="DU244" s="43" t="str" cm="1">
        <f t="array" ref="DU244">IFERROR(_xlfn.XLOOKUP($B$4&amp;$B$11&amp;DT244,$A$69:$A$91&amp;$B$69:$B$91&amp;$C$69:$C$91,$D$69:$D$91),"")</f>
        <v/>
      </c>
      <c r="DV244" s="44" t="str">
        <f t="shared" si="331"/>
        <v/>
      </c>
      <c r="DW244" s="44">
        <f t="shared" si="322"/>
        <v>0</v>
      </c>
      <c r="DX244" s="44">
        <f t="shared" si="323"/>
        <v>0</v>
      </c>
      <c r="DY244" s="42" t="str">
        <f t="shared" si="324"/>
        <v/>
      </c>
      <c r="DZ244" s="42"/>
      <c r="EC244" s="6">
        <f t="shared" si="286"/>
        <v>238</v>
      </c>
      <c r="ED244" s="47">
        <f t="shared" si="334"/>
        <v>531.91489361702122</v>
      </c>
      <c r="EE244" s="6">
        <f t="shared" si="333"/>
        <v>0</v>
      </c>
      <c r="EG244" s="8">
        <f t="shared" si="273"/>
        <v>531.91489361702122</v>
      </c>
      <c r="EH244" s="45" t="s">
        <v>62</v>
      </c>
      <c r="EI244" s="110">
        <f t="shared" si="335"/>
        <v>0</v>
      </c>
      <c r="EJ244" s="109">
        <f t="shared" si="332"/>
        <v>0</v>
      </c>
      <c r="EK244" s="109">
        <f t="shared" si="325"/>
        <v>0</v>
      </c>
      <c r="EL244" s="44">
        <f t="shared" si="326"/>
        <v>0</v>
      </c>
      <c r="EM244" s="42" t="str">
        <f t="shared" si="327"/>
        <v/>
      </c>
    </row>
    <row r="245" spans="21:143" x14ac:dyDescent="0.25">
      <c r="U245" s="6">
        <f t="shared" si="280"/>
        <v>239</v>
      </c>
      <c r="V245" s="9">
        <f t="shared" si="287"/>
        <v>500</v>
      </c>
      <c r="Y245" s="8">
        <f t="shared" si="267"/>
        <v>500</v>
      </c>
      <c r="Z245" s="30" t="str">
        <f t="shared" si="288"/>
        <v>NA</v>
      </c>
      <c r="AA245" s="28" t="str" cm="1">
        <f t="array" ref="AA245">IFERROR(_xlfn.XLOOKUP($B$4&amp;$B$11&amp;Z245,$A$69:$A$91&amp;$B$69:$B$91&amp;$C$69:$C$91,$D$69:$D$91),"")</f>
        <v/>
      </c>
      <c r="AB245" s="30" t="str">
        <f t="shared" si="274"/>
        <v/>
      </c>
      <c r="AC245" s="29" t="str">
        <f t="shared" si="289"/>
        <v/>
      </c>
      <c r="AD245" s="29">
        <f t="shared" si="290"/>
        <v>0</v>
      </c>
      <c r="AE245" s="30" t="str">
        <f t="shared" si="291"/>
        <v/>
      </c>
      <c r="AI245" s="6">
        <f t="shared" si="281"/>
        <v>239</v>
      </c>
      <c r="AJ245" s="9">
        <f t="shared" si="292"/>
        <v>500</v>
      </c>
      <c r="AM245" s="8">
        <f t="shared" si="268"/>
        <v>500</v>
      </c>
      <c r="AN245" s="32" t="str">
        <f t="shared" si="293"/>
        <v>NA</v>
      </c>
      <c r="AO245" s="33" t="str" cm="1">
        <f t="array" ref="AO245">IFERROR(_xlfn.XLOOKUP($B$4&amp;$B$11&amp;AN245,$A$69:$A$91&amp;$B$69:$B$91&amp;$C$69:$C$91,$D$69:$D$91),"")</f>
        <v/>
      </c>
      <c r="AP245" s="32" t="str">
        <f t="shared" si="275"/>
        <v/>
      </c>
      <c r="AQ245" s="37" t="str">
        <f t="shared" si="294"/>
        <v/>
      </c>
      <c r="AR245" s="37">
        <f t="shared" si="295"/>
        <v>0</v>
      </c>
      <c r="AS245" s="32" t="str">
        <f t="shared" si="296"/>
        <v/>
      </c>
      <c r="AT245" s="32"/>
      <c r="AU245" s="8"/>
      <c r="AV245" s="8"/>
      <c r="AW245" s="20">
        <f t="shared" si="265"/>
        <v>239</v>
      </c>
      <c r="AX245" s="22">
        <f t="shared" si="261"/>
        <v>625</v>
      </c>
      <c r="AY245" s="8"/>
      <c r="AZ245" s="8"/>
      <c r="BA245" s="22">
        <f t="shared" si="266"/>
        <v>625</v>
      </c>
      <c r="BB245" s="32" t="str">
        <f t="shared" si="297"/>
        <v>NA</v>
      </c>
      <c r="BC245" s="33" t="str" cm="1">
        <f t="array" ref="BC245">IFERROR(_xlfn.XLOOKUP($B$4&amp;$B$11&amp;BB245,$A$69:$A$91&amp;$B$69:$B$91&amp;$C$69:$C$91,$D$69:$D$91),"")</f>
        <v/>
      </c>
      <c r="BD245" s="37" t="str">
        <f t="shared" si="328"/>
        <v/>
      </c>
      <c r="BE245" s="37">
        <f t="shared" si="298"/>
        <v>0</v>
      </c>
      <c r="BF245" s="37">
        <f t="shared" si="299"/>
        <v>0</v>
      </c>
      <c r="BG245" s="32" t="str">
        <f t="shared" si="300"/>
        <v/>
      </c>
      <c r="BK245" s="20">
        <f t="shared" si="276"/>
        <v>239</v>
      </c>
      <c r="BL245" s="22">
        <f t="shared" si="262"/>
        <v>625</v>
      </c>
      <c r="BO245" s="22">
        <f t="shared" si="269"/>
        <v>625</v>
      </c>
      <c r="BP245" s="32" t="str">
        <f t="shared" si="301"/>
        <v>NA</v>
      </c>
      <c r="BQ245" s="33" t="str" cm="1">
        <f t="array" ref="BQ245">IFERROR(_xlfn.XLOOKUP($B$4&amp;$B$11&amp;BP245,$A$69:$A$91&amp;$B$69:$B$91&amp;$C$69:$C$91,$D$69:$D$91),"")</f>
        <v/>
      </c>
      <c r="BR245" s="37" t="str">
        <f t="shared" si="329"/>
        <v/>
      </c>
      <c r="BS245" s="37">
        <f t="shared" si="302"/>
        <v>0</v>
      </c>
      <c r="BT245" s="37">
        <f t="shared" si="303"/>
        <v>0</v>
      </c>
      <c r="BU245" s="32" t="str">
        <f t="shared" si="304"/>
        <v/>
      </c>
      <c r="BV245" s="32"/>
      <c r="BY245" s="6">
        <f t="shared" si="282"/>
        <v>239</v>
      </c>
      <c r="BZ245" s="9">
        <f t="shared" si="305"/>
        <v>500</v>
      </c>
      <c r="CA245" s="6">
        <f t="shared" si="306"/>
        <v>0</v>
      </c>
      <c r="CC245" s="8">
        <f t="shared" si="270"/>
        <v>500</v>
      </c>
      <c r="CD245" s="42" t="str">
        <f t="shared" si="307"/>
        <v>NA</v>
      </c>
      <c r="CE245" s="43" t="str" cm="1">
        <f t="array" ref="CE245">IFERROR(_xlfn.XLOOKUP($B$4&amp;$B$11&amp;CD245,$A$69:$A$91&amp;$B$69:$B$91&amp;$C$69:$C$91,$D$69:$D$91),"")</f>
        <v/>
      </c>
      <c r="CF245" s="42" t="str">
        <f t="shared" si="277"/>
        <v/>
      </c>
      <c r="CG245" s="44" t="str">
        <f t="shared" si="308"/>
        <v/>
      </c>
      <c r="CH245" s="44">
        <f t="shared" si="309"/>
        <v>0</v>
      </c>
      <c r="CI245" s="42" t="str">
        <f t="shared" si="310"/>
        <v/>
      </c>
      <c r="CJ245" s="42"/>
      <c r="CM245" s="6">
        <f t="shared" si="283"/>
        <v>239</v>
      </c>
      <c r="CN245" s="9">
        <f t="shared" si="311"/>
        <v>500</v>
      </c>
      <c r="CQ245" s="8">
        <f t="shared" si="271"/>
        <v>500</v>
      </c>
      <c r="CR245" s="42" t="str">
        <f t="shared" si="312"/>
        <v>NA</v>
      </c>
      <c r="CS245" s="43" t="str" cm="1">
        <f t="array" ref="CS245">IFERROR(_xlfn.XLOOKUP($B$4&amp;$B$11&amp;CR245,$A$69:$A$91&amp;$B$69:$B$91&amp;$C$69:$C$91,$D$69:$D$91),"")</f>
        <v/>
      </c>
      <c r="CT245" s="42" t="str">
        <f t="shared" si="278"/>
        <v/>
      </c>
      <c r="CU245" s="44" t="str">
        <f t="shared" si="313"/>
        <v/>
      </c>
      <c r="CV245" s="44">
        <f t="shared" si="314"/>
        <v>0</v>
      </c>
      <c r="CW245" s="42" t="str">
        <f t="shared" si="315"/>
        <v/>
      </c>
      <c r="DA245" s="6">
        <f t="shared" si="284"/>
        <v>239</v>
      </c>
      <c r="DB245" s="4">
        <f t="shared" si="263"/>
        <v>625</v>
      </c>
      <c r="DC245" s="6">
        <f t="shared" si="316"/>
        <v>0</v>
      </c>
      <c r="DE245" s="24">
        <f t="shared" si="272"/>
        <v>625</v>
      </c>
      <c r="DF245" s="42" t="str">
        <f t="shared" si="317"/>
        <v>NA</v>
      </c>
      <c r="DG245" s="43" t="str" cm="1">
        <f t="array" ref="DG245">IFERROR(_xlfn.XLOOKUP($B$4&amp;$B$11&amp;DF245,$A$69:$A$91&amp;$B$69:$B$91&amp;$C$69:$C$91,$D$69:$D$91),"")</f>
        <v/>
      </c>
      <c r="DH245" s="44" t="str">
        <f t="shared" si="330"/>
        <v/>
      </c>
      <c r="DI245" s="44">
        <f t="shared" si="318"/>
        <v>0</v>
      </c>
      <c r="DJ245" s="44">
        <f t="shared" si="319"/>
        <v>0</v>
      </c>
      <c r="DK245" s="42" t="str">
        <f t="shared" si="320"/>
        <v/>
      </c>
      <c r="DL245" s="42"/>
      <c r="DO245" s="6">
        <f t="shared" si="285"/>
        <v>239</v>
      </c>
      <c r="DP245" s="3">
        <f t="shared" si="264"/>
        <v>625</v>
      </c>
      <c r="DS245" s="24">
        <f t="shared" si="279"/>
        <v>625</v>
      </c>
      <c r="DT245" s="42" t="str">
        <f t="shared" si="321"/>
        <v>NA</v>
      </c>
      <c r="DU245" s="43" t="str" cm="1">
        <f t="array" ref="DU245">IFERROR(_xlfn.XLOOKUP($B$4&amp;$B$11&amp;DT245,$A$69:$A$91&amp;$B$69:$B$91&amp;$C$69:$C$91,$D$69:$D$91),"")</f>
        <v/>
      </c>
      <c r="DV245" s="44" t="str">
        <f t="shared" si="331"/>
        <v/>
      </c>
      <c r="DW245" s="44">
        <f t="shared" si="322"/>
        <v>0</v>
      </c>
      <c r="DX245" s="44">
        <f t="shared" si="323"/>
        <v>0</v>
      </c>
      <c r="DY245" s="42" t="str">
        <f t="shared" si="324"/>
        <v/>
      </c>
      <c r="DZ245" s="42"/>
      <c r="EC245" s="6">
        <f t="shared" si="286"/>
        <v>239</v>
      </c>
      <c r="ED245" s="47">
        <f t="shared" si="334"/>
        <v>531.91489361702122</v>
      </c>
      <c r="EE245" s="6">
        <f t="shared" si="333"/>
        <v>0</v>
      </c>
      <c r="EG245" s="8">
        <f t="shared" si="273"/>
        <v>531.91489361702122</v>
      </c>
      <c r="EH245" s="45" t="s">
        <v>62</v>
      </c>
      <c r="EI245" s="110">
        <f t="shared" si="335"/>
        <v>0</v>
      </c>
      <c r="EJ245" s="109">
        <f t="shared" si="332"/>
        <v>0</v>
      </c>
      <c r="EK245" s="109">
        <f t="shared" si="325"/>
        <v>0</v>
      </c>
      <c r="EL245" s="44">
        <f t="shared" si="326"/>
        <v>0</v>
      </c>
      <c r="EM245" s="42" t="str">
        <f t="shared" si="327"/>
        <v/>
      </c>
    </row>
    <row r="246" spans="21:143" x14ac:dyDescent="0.25">
      <c r="U246" s="6">
        <f t="shared" si="280"/>
        <v>240</v>
      </c>
      <c r="V246" s="9">
        <f t="shared" si="287"/>
        <v>500</v>
      </c>
      <c r="Y246" s="8">
        <f t="shared" si="267"/>
        <v>500</v>
      </c>
      <c r="Z246" s="30" t="str">
        <f t="shared" si="288"/>
        <v>NA</v>
      </c>
      <c r="AA246" s="28" t="str" cm="1">
        <f t="array" ref="AA246">IFERROR(_xlfn.XLOOKUP($B$4&amp;$B$11&amp;Z246,$A$69:$A$91&amp;$B$69:$B$91&amp;$C$69:$C$91,$D$69:$D$91),"")</f>
        <v/>
      </c>
      <c r="AB246" s="30" t="str">
        <f t="shared" si="274"/>
        <v/>
      </c>
      <c r="AC246" s="29" t="str">
        <f t="shared" si="289"/>
        <v/>
      </c>
      <c r="AD246" s="29">
        <f t="shared" si="290"/>
        <v>0</v>
      </c>
      <c r="AE246" s="30" t="str">
        <f t="shared" si="291"/>
        <v/>
      </c>
      <c r="AI246" s="6">
        <f t="shared" si="281"/>
        <v>240</v>
      </c>
      <c r="AJ246" s="9">
        <f t="shared" si="292"/>
        <v>500</v>
      </c>
      <c r="AM246" s="8">
        <f t="shared" si="268"/>
        <v>500</v>
      </c>
      <c r="AN246" s="32" t="str">
        <f t="shared" si="293"/>
        <v>NA</v>
      </c>
      <c r="AO246" s="33" t="str" cm="1">
        <f t="array" ref="AO246">IFERROR(_xlfn.XLOOKUP($B$4&amp;$B$11&amp;AN246,$A$69:$A$91&amp;$B$69:$B$91&amp;$C$69:$C$91,$D$69:$D$91),"")</f>
        <v/>
      </c>
      <c r="AP246" s="32" t="str">
        <f t="shared" si="275"/>
        <v/>
      </c>
      <c r="AQ246" s="37" t="str">
        <f t="shared" si="294"/>
        <v/>
      </c>
      <c r="AR246" s="37">
        <f t="shared" si="295"/>
        <v>0</v>
      </c>
      <c r="AS246" s="32" t="str">
        <f t="shared" si="296"/>
        <v/>
      </c>
      <c r="AT246" s="32"/>
      <c r="AU246" s="8"/>
      <c r="AV246" s="8"/>
      <c r="AW246" s="20">
        <f t="shared" si="265"/>
        <v>240</v>
      </c>
      <c r="AX246" s="22">
        <f t="shared" si="261"/>
        <v>625</v>
      </c>
      <c r="AY246" s="8"/>
      <c r="AZ246" s="8"/>
      <c r="BA246" s="22">
        <f t="shared" si="266"/>
        <v>625</v>
      </c>
      <c r="BB246" s="32" t="str">
        <f t="shared" si="297"/>
        <v>NA</v>
      </c>
      <c r="BC246" s="33" t="str" cm="1">
        <f t="array" ref="BC246">IFERROR(_xlfn.XLOOKUP($B$4&amp;$B$11&amp;BB246,$A$69:$A$91&amp;$B$69:$B$91&amp;$C$69:$C$91,$D$69:$D$91),"")</f>
        <v/>
      </c>
      <c r="BD246" s="37" t="str">
        <f t="shared" si="328"/>
        <v/>
      </c>
      <c r="BE246" s="37">
        <f t="shared" si="298"/>
        <v>0</v>
      </c>
      <c r="BF246" s="37">
        <f t="shared" si="299"/>
        <v>0</v>
      </c>
      <c r="BG246" s="32" t="str">
        <f t="shared" si="300"/>
        <v/>
      </c>
      <c r="BK246" s="20">
        <f t="shared" si="276"/>
        <v>240</v>
      </c>
      <c r="BL246" s="22">
        <f t="shared" si="262"/>
        <v>625</v>
      </c>
      <c r="BO246" s="22">
        <f t="shared" si="269"/>
        <v>625</v>
      </c>
      <c r="BP246" s="32" t="str">
        <f t="shared" si="301"/>
        <v>NA</v>
      </c>
      <c r="BQ246" s="33" t="str" cm="1">
        <f t="array" ref="BQ246">IFERROR(_xlfn.XLOOKUP($B$4&amp;$B$11&amp;BP246,$A$69:$A$91&amp;$B$69:$B$91&amp;$C$69:$C$91,$D$69:$D$91),"")</f>
        <v/>
      </c>
      <c r="BR246" s="37" t="str">
        <f t="shared" si="329"/>
        <v/>
      </c>
      <c r="BS246" s="37">
        <f t="shared" si="302"/>
        <v>0</v>
      </c>
      <c r="BT246" s="37">
        <f t="shared" si="303"/>
        <v>0</v>
      </c>
      <c r="BU246" s="32" t="str">
        <f t="shared" si="304"/>
        <v/>
      </c>
      <c r="BV246" s="32"/>
      <c r="BY246" s="6">
        <f t="shared" si="282"/>
        <v>240</v>
      </c>
      <c r="BZ246" s="9">
        <f t="shared" si="305"/>
        <v>500</v>
      </c>
      <c r="CA246" s="6">
        <f t="shared" si="306"/>
        <v>395</v>
      </c>
      <c r="CC246" s="8">
        <f t="shared" si="270"/>
        <v>895</v>
      </c>
      <c r="CD246" s="42" t="str">
        <f t="shared" si="307"/>
        <v>NA</v>
      </c>
      <c r="CE246" s="43" t="str" cm="1">
        <f t="array" ref="CE246">IFERROR(_xlfn.XLOOKUP($B$4&amp;$B$11&amp;CD246,$A$69:$A$91&amp;$B$69:$B$91&amp;$C$69:$C$91,$D$69:$D$91),"")</f>
        <v/>
      </c>
      <c r="CF246" s="42" t="str">
        <f t="shared" si="277"/>
        <v/>
      </c>
      <c r="CG246" s="44" t="str">
        <f t="shared" si="308"/>
        <v/>
      </c>
      <c r="CH246" s="44">
        <f t="shared" si="309"/>
        <v>395</v>
      </c>
      <c r="CI246" s="42" t="str">
        <f t="shared" si="310"/>
        <v/>
      </c>
      <c r="CJ246" s="42"/>
      <c r="CM246" s="6">
        <f t="shared" si="283"/>
        <v>240</v>
      </c>
      <c r="CN246" s="9">
        <f t="shared" si="311"/>
        <v>500</v>
      </c>
      <c r="CQ246" s="8">
        <f t="shared" si="271"/>
        <v>500</v>
      </c>
      <c r="CR246" s="42" t="str">
        <f t="shared" si="312"/>
        <v>NA</v>
      </c>
      <c r="CS246" s="43" t="str" cm="1">
        <f t="array" ref="CS246">IFERROR(_xlfn.XLOOKUP($B$4&amp;$B$11&amp;CR246,$A$69:$A$91&amp;$B$69:$B$91&amp;$C$69:$C$91,$D$69:$D$91),"")</f>
        <v/>
      </c>
      <c r="CT246" s="42" t="str">
        <f t="shared" si="278"/>
        <v/>
      </c>
      <c r="CU246" s="44" t="str">
        <f t="shared" si="313"/>
        <v/>
      </c>
      <c r="CV246" s="44">
        <f t="shared" si="314"/>
        <v>0</v>
      </c>
      <c r="CW246" s="42" t="str">
        <f t="shared" si="315"/>
        <v/>
      </c>
      <c r="DA246" s="6">
        <f t="shared" si="284"/>
        <v>240</v>
      </c>
      <c r="DB246" s="4">
        <f t="shared" si="263"/>
        <v>625</v>
      </c>
      <c r="DC246" s="6">
        <f t="shared" si="316"/>
        <v>395</v>
      </c>
      <c r="DE246" s="24">
        <f t="shared" si="272"/>
        <v>1020</v>
      </c>
      <c r="DF246" s="42" t="str">
        <f t="shared" si="317"/>
        <v>NA</v>
      </c>
      <c r="DG246" s="43" t="str" cm="1">
        <f t="array" ref="DG246">IFERROR(_xlfn.XLOOKUP($B$4&amp;$B$11&amp;DF246,$A$69:$A$91&amp;$B$69:$B$91&amp;$C$69:$C$91,$D$69:$D$91),"")</f>
        <v/>
      </c>
      <c r="DH246" s="44" t="str">
        <f t="shared" si="330"/>
        <v/>
      </c>
      <c r="DI246" s="44">
        <f t="shared" si="318"/>
        <v>0</v>
      </c>
      <c r="DJ246" s="44">
        <f t="shared" si="319"/>
        <v>395</v>
      </c>
      <c r="DK246" s="42" t="str">
        <f t="shared" si="320"/>
        <v/>
      </c>
      <c r="DL246" s="42"/>
      <c r="DO246" s="6">
        <f t="shared" si="285"/>
        <v>240</v>
      </c>
      <c r="DP246" s="3">
        <f t="shared" si="264"/>
        <v>625</v>
      </c>
      <c r="DS246" s="24">
        <f t="shared" si="279"/>
        <v>625</v>
      </c>
      <c r="DT246" s="42" t="str">
        <f t="shared" si="321"/>
        <v>NA</v>
      </c>
      <c r="DU246" s="43" t="str" cm="1">
        <f t="array" ref="DU246">IFERROR(_xlfn.XLOOKUP($B$4&amp;$B$11&amp;DT246,$A$69:$A$91&amp;$B$69:$B$91&amp;$C$69:$C$91,$D$69:$D$91),"")</f>
        <v/>
      </c>
      <c r="DV246" s="44" t="str">
        <f t="shared" si="331"/>
        <v/>
      </c>
      <c r="DW246" s="44">
        <f t="shared" si="322"/>
        <v>0</v>
      </c>
      <c r="DX246" s="44">
        <f t="shared" si="323"/>
        <v>0</v>
      </c>
      <c r="DY246" s="42" t="str">
        <f t="shared" si="324"/>
        <v/>
      </c>
      <c r="DZ246" s="42"/>
      <c r="EC246" s="6">
        <f t="shared" si="286"/>
        <v>240</v>
      </c>
      <c r="ED246" s="47">
        <f t="shared" si="334"/>
        <v>531.91489361702122</v>
      </c>
      <c r="EE246" s="6">
        <f t="shared" si="333"/>
        <v>395</v>
      </c>
      <c r="EG246" s="8">
        <f t="shared" si="273"/>
        <v>926.91489361702122</v>
      </c>
      <c r="EH246" s="45" t="s">
        <v>62</v>
      </c>
      <c r="EI246" s="110">
        <f t="shared" si="335"/>
        <v>0</v>
      </c>
      <c r="EJ246" s="109">
        <f t="shared" si="332"/>
        <v>0</v>
      </c>
      <c r="EK246" s="109">
        <f t="shared" si="325"/>
        <v>0</v>
      </c>
      <c r="EL246" s="44">
        <f t="shared" si="326"/>
        <v>395</v>
      </c>
      <c r="EM246" s="42" t="str">
        <f t="shared" si="327"/>
        <v/>
      </c>
    </row>
    <row r="247" spans="21:143" x14ac:dyDescent="0.25">
      <c r="U247" s="6">
        <f t="shared" si="280"/>
        <v>241</v>
      </c>
      <c r="V247" s="9">
        <f t="shared" si="287"/>
        <v>500</v>
      </c>
      <c r="Y247" s="8">
        <f t="shared" si="267"/>
        <v>500</v>
      </c>
      <c r="Z247" s="30" t="str">
        <f t="shared" si="288"/>
        <v>NA</v>
      </c>
      <c r="AA247" s="28" t="str" cm="1">
        <f t="array" ref="AA247">IFERROR(_xlfn.XLOOKUP($B$4&amp;$B$11&amp;Z247,$A$69:$A$91&amp;$B$69:$B$91&amp;$C$69:$C$91,$D$69:$D$91),"")</f>
        <v/>
      </c>
      <c r="AB247" s="30" t="str">
        <f t="shared" si="274"/>
        <v/>
      </c>
      <c r="AC247" s="29" t="str">
        <f t="shared" si="289"/>
        <v/>
      </c>
      <c r="AD247" s="29">
        <f t="shared" si="290"/>
        <v>0</v>
      </c>
      <c r="AE247" s="30" t="str">
        <f t="shared" si="291"/>
        <v/>
      </c>
      <c r="AI247" s="6">
        <f t="shared" si="281"/>
        <v>241</v>
      </c>
      <c r="AJ247" s="9">
        <f t="shared" si="292"/>
        <v>500</v>
      </c>
      <c r="AM247" s="8">
        <f t="shared" si="268"/>
        <v>500</v>
      </c>
      <c r="AN247" s="32" t="str">
        <f t="shared" si="293"/>
        <v>NA</v>
      </c>
      <c r="AO247" s="33" t="str" cm="1">
        <f t="array" ref="AO247">IFERROR(_xlfn.XLOOKUP($B$4&amp;$B$11&amp;AN247,$A$69:$A$91&amp;$B$69:$B$91&amp;$C$69:$C$91,$D$69:$D$91),"")</f>
        <v/>
      </c>
      <c r="AP247" s="32" t="str">
        <f t="shared" si="275"/>
        <v/>
      </c>
      <c r="AQ247" s="37" t="str">
        <f t="shared" si="294"/>
        <v/>
      </c>
      <c r="AR247" s="37">
        <f t="shared" si="295"/>
        <v>0</v>
      </c>
      <c r="AS247" s="32" t="str">
        <f t="shared" si="296"/>
        <v/>
      </c>
      <c r="AT247" s="32"/>
      <c r="AU247" s="8"/>
      <c r="AV247" s="8"/>
      <c r="AW247" s="20">
        <f t="shared" si="265"/>
        <v>241</v>
      </c>
      <c r="AX247" s="22">
        <f t="shared" si="261"/>
        <v>625</v>
      </c>
      <c r="AY247" s="8"/>
      <c r="AZ247" s="8"/>
      <c r="BA247" s="22">
        <f t="shared" si="266"/>
        <v>625</v>
      </c>
      <c r="BB247" s="32" t="str">
        <f t="shared" si="297"/>
        <v>NA</v>
      </c>
      <c r="BC247" s="33" t="str" cm="1">
        <f t="array" ref="BC247">IFERROR(_xlfn.XLOOKUP($B$4&amp;$B$11&amp;BB247,$A$69:$A$91&amp;$B$69:$B$91&amp;$C$69:$C$91,$D$69:$D$91),"")</f>
        <v/>
      </c>
      <c r="BD247" s="37" t="str">
        <f t="shared" si="328"/>
        <v/>
      </c>
      <c r="BE247" s="37">
        <f t="shared" si="298"/>
        <v>0</v>
      </c>
      <c r="BF247" s="37">
        <f t="shared" si="299"/>
        <v>0</v>
      </c>
      <c r="BG247" s="32" t="str">
        <f t="shared" si="300"/>
        <v/>
      </c>
      <c r="BK247" s="20">
        <f t="shared" si="276"/>
        <v>241</v>
      </c>
      <c r="BL247" s="22">
        <f t="shared" si="262"/>
        <v>625</v>
      </c>
      <c r="BO247" s="22">
        <f t="shared" si="269"/>
        <v>625</v>
      </c>
      <c r="BP247" s="32" t="str">
        <f t="shared" si="301"/>
        <v>NA</v>
      </c>
      <c r="BQ247" s="33" t="str" cm="1">
        <f t="array" ref="BQ247">IFERROR(_xlfn.XLOOKUP($B$4&amp;$B$11&amp;BP247,$A$69:$A$91&amp;$B$69:$B$91&amp;$C$69:$C$91,$D$69:$D$91),"")</f>
        <v/>
      </c>
      <c r="BR247" s="37" t="str">
        <f t="shared" si="329"/>
        <v/>
      </c>
      <c r="BS247" s="37">
        <f t="shared" si="302"/>
        <v>0</v>
      </c>
      <c r="BT247" s="37">
        <f t="shared" si="303"/>
        <v>0</v>
      </c>
      <c r="BU247" s="32" t="str">
        <f t="shared" si="304"/>
        <v/>
      </c>
      <c r="BV247" s="32"/>
      <c r="BY247" s="6">
        <f t="shared" si="282"/>
        <v>241</v>
      </c>
      <c r="BZ247" s="9">
        <f t="shared" si="305"/>
        <v>500</v>
      </c>
      <c r="CA247" s="6">
        <f t="shared" si="306"/>
        <v>0</v>
      </c>
      <c r="CC247" s="8">
        <f t="shared" si="270"/>
        <v>500</v>
      </c>
      <c r="CD247" s="42" t="str">
        <f t="shared" si="307"/>
        <v>NA</v>
      </c>
      <c r="CE247" s="43" t="str" cm="1">
        <f t="array" ref="CE247">IFERROR(_xlfn.XLOOKUP($B$4&amp;$B$11&amp;CD247,$A$69:$A$91&amp;$B$69:$B$91&amp;$C$69:$C$91,$D$69:$D$91),"")</f>
        <v/>
      </c>
      <c r="CF247" s="42" t="str">
        <f t="shared" si="277"/>
        <v/>
      </c>
      <c r="CG247" s="44" t="str">
        <f t="shared" si="308"/>
        <v/>
      </c>
      <c r="CH247" s="44">
        <f t="shared" si="309"/>
        <v>0</v>
      </c>
      <c r="CI247" s="42" t="str">
        <f t="shared" si="310"/>
        <v/>
      </c>
      <c r="CJ247" s="42"/>
      <c r="CM247" s="6">
        <f t="shared" si="283"/>
        <v>241</v>
      </c>
      <c r="CN247" s="9">
        <f t="shared" si="311"/>
        <v>500</v>
      </c>
      <c r="CQ247" s="8">
        <f t="shared" si="271"/>
        <v>500</v>
      </c>
      <c r="CR247" s="42" t="str">
        <f t="shared" si="312"/>
        <v>NA</v>
      </c>
      <c r="CS247" s="43" t="str" cm="1">
        <f t="array" ref="CS247">IFERROR(_xlfn.XLOOKUP($B$4&amp;$B$11&amp;CR247,$A$69:$A$91&amp;$B$69:$B$91&amp;$C$69:$C$91,$D$69:$D$91),"")</f>
        <v/>
      </c>
      <c r="CT247" s="42" t="str">
        <f t="shared" si="278"/>
        <v/>
      </c>
      <c r="CU247" s="44" t="str">
        <f t="shared" si="313"/>
        <v/>
      </c>
      <c r="CV247" s="44">
        <f t="shared" si="314"/>
        <v>0</v>
      </c>
      <c r="CW247" s="42" t="str">
        <f t="shared" si="315"/>
        <v/>
      </c>
      <c r="DA247" s="6">
        <f t="shared" si="284"/>
        <v>241</v>
      </c>
      <c r="DB247" s="4">
        <f t="shared" si="263"/>
        <v>625</v>
      </c>
      <c r="DC247" s="6">
        <f t="shared" si="316"/>
        <v>0</v>
      </c>
      <c r="DE247" s="24">
        <f t="shared" si="272"/>
        <v>625</v>
      </c>
      <c r="DF247" s="42" t="str">
        <f t="shared" si="317"/>
        <v>NA</v>
      </c>
      <c r="DG247" s="43" t="str" cm="1">
        <f t="array" ref="DG247">IFERROR(_xlfn.XLOOKUP($B$4&amp;$B$11&amp;DF247,$A$69:$A$91&amp;$B$69:$B$91&amp;$C$69:$C$91,$D$69:$D$91),"")</f>
        <v/>
      </c>
      <c r="DH247" s="44" t="str">
        <f t="shared" si="330"/>
        <v/>
      </c>
      <c r="DI247" s="44">
        <f t="shared" si="318"/>
        <v>0</v>
      </c>
      <c r="DJ247" s="44">
        <f t="shared" si="319"/>
        <v>0</v>
      </c>
      <c r="DK247" s="42" t="str">
        <f t="shared" si="320"/>
        <v/>
      </c>
      <c r="DL247" s="42"/>
      <c r="DO247" s="6">
        <f t="shared" si="285"/>
        <v>241</v>
      </c>
      <c r="DP247" s="3">
        <f t="shared" si="264"/>
        <v>625</v>
      </c>
      <c r="DS247" s="24">
        <f t="shared" si="279"/>
        <v>625</v>
      </c>
      <c r="DT247" s="42" t="str">
        <f t="shared" si="321"/>
        <v>NA</v>
      </c>
      <c r="DU247" s="43" t="str" cm="1">
        <f t="array" ref="DU247">IFERROR(_xlfn.XLOOKUP($B$4&amp;$B$11&amp;DT247,$A$69:$A$91&amp;$B$69:$B$91&amp;$C$69:$C$91,$D$69:$D$91),"")</f>
        <v/>
      </c>
      <c r="DV247" s="44" t="str">
        <f t="shared" si="331"/>
        <v/>
      </c>
      <c r="DW247" s="44">
        <f t="shared" si="322"/>
        <v>0</v>
      </c>
      <c r="DX247" s="44">
        <f t="shared" si="323"/>
        <v>0</v>
      </c>
      <c r="DY247" s="42" t="str">
        <f t="shared" si="324"/>
        <v/>
      </c>
      <c r="DZ247" s="42"/>
      <c r="EC247" s="6">
        <f t="shared" si="286"/>
        <v>241</v>
      </c>
      <c r="ED247" s="47">
        <f t="shared" si="334"/>
        <v>531.91489361702122</v>
      </c>
      <c r="EE247" s="6">
        <f t="shared" si="333"/>
        <v>0</v>
      </c>
      <c r="EG247" s="8">
        <f t="shared" si="273"/>
        <v>531.91489361702122</v>
      </c>
      <c r="EH247" s="45" t="s">
        <v>62</v>
      </c>
      <c r="EI247" s="110">
        <f t="shared" si="335"/>
        <v>0</v>
      </c>
      <c r="EJ247" s="109">
        <f t="shared" si="332"/>
        <v>0</v>
      </c>
      <c r="EK247" s="109">
        <f t="shared" si="325"/>
        <v>0</v>
      </c>
      <c r="EL247" s="44">
        <f t="shared" si="326"/>
        <v>0</v>
      </c>
      <c r="EM247" s="42" t="str">
        <f t="shared" si="327"/>
        <v/>
      </c>
    </row>
    <row r="248" spans="21:143" x14ac:dyDescent="0.25">
      <c r="U248" s="6">
        <f t="shared" si="280"/>
        <v>242</v>
      </c>
      <c r="V248" s="9">
        <f t="shared" si="287"/>
        <v>500</v>
      </c>
      <c r="Y248" s="8">
        <f t="shared" si="267"/>
        <v>500</v>
      </c>
      <c r="Z248" s="30" t="str">
        <f t="shared" si="288"/>
        <v>NA</v>
      </c>
      <c r="AA248" s="28" t="str" cm="1">
        <f t="array" ref="AA248">IFERROR(_xlfn.XLOOKUP($B$4&amp;$B$11&amp;Z248,$A$69:$A$91&amp;$B$69:$B$91&amp;$C$69:$C$91,$D$69:$D$91),"")</f>
        <v/>
      </c>
      <c r="AB248" s="30" t="str">
        <f t="shared" si="274"/>
        <v/>
      </c>
      <c r="AC248" s="29" t="str">
        <f t="shared" si="289"/>
        <v/>
      </c>
      <c r="AD248" s="29">
        <f t="shared" si="290"/>
        <v>0</v>
      </c>
      <c r="AE248" s="30" t="str">
        <f t="shared" si="291"/>
        <v/>
      </c>
      <c r="AI248" s="6">
        <f t="shared" si="281"/>
        <v>242</v>
      </c>
      <c r="AJ248" s="9">
        <f t="shared" si="292"/>
        <v>500</v>
      </c>
      <c r="AM248" s="8">
        <f t="shared" si="268"/>
        <v>500</v>
      </c>
      <c r="AN248" s="32" t="str">
        <f t="shared" si="293"/>
        <v>NA</v>
      </c>
      <c r="AO248" s="33" t="str" cm="1">
        <f t="array" ref="AO248">IFERROR(_xlfn.XLOOKUP($B$4&amp;$B$11&amp;AN248,$A$69:$A$91&amp;$B$69:$B$91&amp;$C$69:$C$91,$D$69:$D$91),"")</f>
        <v/>
      </c>
      <c r="AP248" s="32" t="str">
        <f t="shared" si="275"/>
        <v/>
      </c>
      <c r="AQ248" s="37" t="str">
        <f t="shared" si="294"/>
        <v/>
      </c>
      <c r="AR248" s="37">
        <f t="shared" si="295"/>
        <v>0</v>
      </c>
      <c r="AS248" s="32" t="str">
        <f t="shared" si="296"/>
        <v/>
      </c>
      <c r="AT248" s="32"/>
      <c r="AU248" s="8"/>
      <c r="AV248" s="8"/>
      <c r="AW248" s="20">
        <f t="shared" si="265"/>
        <v>242</v>
      </c>
      <c r="AX248" s="22">
        <f t="shared" si="261"/>
        <v>625</v>
      </c>
      <c r="AY248" s="8"/>
      <c r="AZ248" s="8"/>
      <c r="BA248" s="22">
        <f t="shared" si="266"/>
        <v>625</v>
      </c>
      <c r="BB248" s="32" t="str">
        <f t="shared" si="297"/>
        <v>NA</v>
      </c>
      <c r="BC248" s="33" t="str" cm="1">
        <f t="array" ref="BC248">IFERROR(_xlfn.XLOOKUP($B$4&amp;$B$11&amp;BB248,$A$69:$A$91&amp;$B$69:$B$91&amp;$C$69:$C$91,$D$69:$D$91),"")</f>
        <v/>
      </c>
      <c r="BD248" s="37" t="str">
        <f t="shared" si="328"/>
        <v/>
      </c>
      <c r="BE248" s="37">
        <f t="shared" si="298"/>
        <v>0</v>
      </c>
      <c r="BF248" s="37">
        <f t="shared" si="299"/>
        <v>0</v>
      </c>
      <c r="BG248" s="32" t="str">
        <f t="shared" si="300"/>
        <v/>
      </c>
      <c r="BK248" s="20">
        <f t="shared" si="276"/>
        <v>242</v>
      </c>
      <c r="BL248" s="22">
        <f t="shared" si="262"/>
        <v>625</v>
      </c>
      <c r="BO248" s="22">
        <f t="shared" si="269"/>
        <v>625</v>
      </c>
      <c r="BP248" s="32" t="str">
        <f t="shared" si="301"/>
        <v>NA</v>
      </c>
      <c r="BQ248" s="33" t="str" cm="1">
        <f t="array" ref="BQ248">IFERROR(_xlfn.XLOOKUP($B$4&amp;$B$11&amp;BP248,$A$69:$A$91&amp;$B$69:$B$91&amp;$C$69:$C$91,$D$69:$D$91),"")</f>
        <v/>
      </c>
      <c r="BR248" s="37" t="str">
        <f t="shared" si="329"/>
        <v/>
      </c>
      <c r="BS248" s="37">
        <f t="shared" si="302"/>
        <v>0</v>
      </c>
      <c r="BT248" s="37">
        <f t="shared" si="303"/>
        <v>0</v>
      </c>
      <c r="BU248" s="32" t="str">
        <f t="shared" si="304"/>
        <v/>
      </c>
      <c r="BV248" s="32"/>
      <c r="BY248" s="6">
        <f t="shared" si="282"/>
        <v>242</v>
      </c>
      <c r="BZ248" s="9">
        <f t="shared" si="305"/>
        <v>500</v>
      </c>
      <c r="CA248" s="6">
        <f t="shared" si="306"/>
        <v>0</v>
      </c>
      <c r="CC248" s="8">
        <f t="shared" si="270"/>
        <v>500</v>
      </c>
      <c r="CD248" s="42" t="str">
        <f t="shared" si="307"/>
        <v>NA</v>
      </c>
      <c r="CE248" s="43" t="str" cm="1">
        <f t="array" ref="CE248">IFERROR(_xlfn.XLOOKUP($B$4&amp;$B$11&amp;CD248,$A$69:$A$91&amp;$B$69:$B$91&amp;$C$69:$C$91,$D$69:$D$91),"")</f>
        <v/>
      </c>
      <c r="CF248" s="42" t="str">
        <f t="shared" si="277"/>
        <v/>
      </c>
      <c r="CG248" s="44" t="str">
        <f t="shared" si="308"/>
        <v/>
      </c>
      <c r="CH248" s="44">
        <f t="shared" si="309"/>
        <v>0</v>
      </c>
      <c r="CI248" s="42" t="str">
        <f t="shared" si="310"/>
        <v/>
      </c>
      <c r="CJ248" s="42"/>
      <c r="CM248" s="6">
        <f t="shared" si="283"/>
        <v>242</v>
      </c>
      <c r="CN248" s="9">
        <f t="shared" si="311"/>
        <v>500</v>
      </c>
      <c r="CQ248" s="8">
        <f t="shared" si="271"/>
        <v>500</v>
      </c>
      <c r="CR248" s="42" t="str">
        <f t="shared" si="312"/>
        <v>NA</v>
      </c>
      <c r="CS248" s="43" t="str" cm="1">
        <f t="array" ref="CS248">IFERROR(_xlfn.XLOOKUP($B$4&amp;$B$11&amp;CR248,$A$69:$A$91&amp;$B$69:$B$91&amp;$C$69:$C$91,$D$69:$D$91),"")</f>
        <v/>
      </c>
      <c r="CT248" s="42" t="str">
        <f t="shared" si="278"/>
        <v/>
      </c>
      <c r="CU248" s="44" t="str">
        <f t="shared" si="313"/>
        <v/>
      </c>
      <c r="CV248" s="44">
        <f t="shared" si="314"/>
        <v>0</v>
      </c>
      <c r="CW248" s="42" t="str">
        <f t="shared" si="315"/>
        <v/>
      </c>
      <c r="DA248" s="6">
        <f t="shared" si="284"/>
        <v>242</v>
      </c>
      <c r="DB248" s="4">
        <f t="shared" si="263"/>
        <v>625</v>
      </c>
      <c r="DC248" s="6">
        <f t="shared" si="316"/>
        <v>0</v>
      </c>
      <c r="DE248" s="24">
        <f t="shared" si="272"/>
        <v>625</v>
      </c>
      <c r="DF248" s="42" t="str">
        <f t="shared" si="317"/>
        <v>NA</v>
      </c>
      <c r="DG248" s="43" t="str" cm="1">
        <f t="array" ref="DG248">IFERROR(_xlfn.XLOOKUP($B$4&amp;$B$11&amp;DF248,$A$69:$A$91&amp;$B$69:$B$91&amp;$C$69:$C$91,$D$69:$D$91),"")</f>
        <v/>
      </c>
      <c r="DH248" s="44" t="str">
        <f t="shared" si="330"/>
        <v/>
      </c>
      <c r="DI248" s="44">
        <f t="shared" si="318"/>
        <v>0</v>
      </c>
      <c r="DJ248" s="44">
        <f t="shared" si="319"/>
        <v>0</v>
      </c>
      <c r="DK248" s="42" t="str">
        <f t="shared" si="320"/>
        <v/>
      </c>
      <c r="DL248" s="42"/>
      <c r="DO248" s="6">
        <f t="shared" si="285"/>
        <v>242</v>
      </c>
      <c r="DP248" s="3">
        <f t="shared" si="264"/>
        <v>625</v>
      </c>
      <c r="DS248" s="24">
        <f t="shared" si="279"/>
        <v>625</v>
      </c>
      <c r="DT248" s="42" t="str">
        <f t="shared" si="321"/>
        <v>NA</v>
      </c>
      <c r="DU248" s="43" t="str" cm="1">
        <f t="array" ref="DU248">IFERROR(_xlfn.XLOOKUP($B$4&amp;$B$11&amp;DT248,$A$69:$A$91&amp;$B$69:$B$91&amp;$C$69:$C$91,$D$69:$D$91),"")</f>
        <v/>
      </c>
      <c r="DV248" s="44" t="str">
        <f t="shared" si="331"/>
        <v/>
      </c>
      <c r="DW248" s="44">
        <f t="shared" si="322"/>
        <v>0</v>
      </c>
      <c r="DX248" s="44">
        <f t="shared" si="323"/>
        <v>0</v>
      </c>
      <c r="DY248" s="42" t="str">
        <f t="shared" si="324"/>
        <v/>
      </c>
      <c r="DZ248" s="42"/>
      <c r="EC248" s="6">
        <f t="shared" si="286"/>
        <v>242</v>
      </c>
      <c r="ED248" s="47">
        <f t="shared" si="334"/>
        <v>531.91489361702122</v>
      </c>
      <c r="EE248" s="6">
        <f t="shared" si="333"/>
        <v>0</v>
      </c>
      <c r="EG248" s="8">
        <f t="shared" si="273"/>
        <v>531.91489361702122</v>
      </c>
      <c r="EH248" s="45" t="s">
        <v>62</v>
      </c>
      <c r="EI248" s="110">
        <f t="shared" si="335"/>
        <v>0</v>
      </c>
      <c r="EJ248" s="109">
        <f t="shared" si="332"/>
        <v>0</v>
      </c>
      <c r="EK248" s="109">
        <f t="shared" si="325"/>
        <v>0</v>
      </c>
      <c r="EL248" s="44">
        <f t="shared" si="326"/>
        <v>0</v>
      </c>
      <c r="EM248" s="42" t="str">
        <f t="shared" si="327"/>
        <v/>
      </c>
    </row>
    <row r="249" spans="21:143" x14ac:dyDescent="0.25">
      <c r="U249" s="6">
        <f t="shared" si="280"/>
        <v>243</v>
      </c>
      <c r="V249" s="9">
        <f t="shared" si="287"/>
        <v>500</v>
      </c>
      <c r="Y249" s="8">
        <f t="shared" si="267"/>
        <v>500</v>
      </c>
      <c r="Z249" s="30" t="str">
        <f t="shared" si="288"/>
        <v>NA</v>
      </c>
      <c r="AA249" s="28" t="str" cm="1">
        <f t="array" ref="AA249">IFERROR(_xlfn.XLOOKUP($B$4&amp;$B$11&amp;Z249,$A$69:$A$91&amp;$B$69:$B$91&amp;$C$69:$C$91,$D$69:$D$91),"")</f>
        <v/>
      </c>
      <c r="AB249" s="30" t="str">
        <f t="shared" si="274"/>
        <v/>
      </c>
      <c r="AC249" s="29" t="str">
        <f t="shared" si="289"/>
        <v/>
      </c>
      <c r="AD249" s="29">
        <f t="shared" si="290"/>
        <v>0</v>
      </c>
      <c r="AE249" s="30" t="str">
        <f t="shared" si="291"/>
        <v/>
      </c>
      <c r="AI249" s="6">
        <f t="shared" si="281"/>
        <v>243</v>
      </c>
      <c r="AJ249" s="9">
        <f t="shared" si="292"/>
        <v>500</v>
      </c>
      <c r="AM249" s="8">
        <f t="shared" si="268"/>
        <v>500</v>
      </c>
      <c r="AN249" s="32" t="str">
        <f t="shared" si="293"/>
        <v>NA</v>
      </c>
      <c r="AO249" s="33" t="str" cm="1">
        <f t="array" ref="AO249">IFERROR(_xlfn.XLOOKUP($B$4&amp;$B$11&amp;AN249,$A$69:$A$91&amp;$B$69:$B$91&amp;$C$69:$C$91,$D$69:$D$91),"")</f>
        <v/>
      </c>
      <c r="AP249" s="32" t="str">
        <f t="shared" si="275"/>
        <v/>
      </c>
      <c r="AQ249" s="37" t="str">
        <f t="shared" si="294"/>
        <v/>
      </c>
      <c r="AR249" s="37">
        <f t="shared" si="295"/>
        <v>0</v>
      </c>
      <c r="AS249" s="32" t="str">
        <f t="shared" si="296"/>
        <v/>
      </c>
      <c r="AT249" s="32"/>
      <c r="AU249" s="8"/>
      <c r="AV249" s="8"/>
      <c r="AW249" s="20">
        <f t="shared" si="265"/>
        <v>243</v>
      </c>
      <c r="AX249" s="22">
        <f t="shared" si="261"/>
        <v>625</v>
      </c>
      <c r="AY249" s="8"/>
      <c r="AZ249" s="8"/>
      <c r="BA249" s="22">
        <f t="shared" si="266"/>
        <v>625</v>
      </c>
      <c r="BB249" s="32" t="str">
        <f t="shared" si="297"/>
        <v>NA</v>
      </c>
      <c r="BC249" s="33" t="str" cm="1">
        <f t="array" ref="BC249">IFERROR(_xlfn.XLOOKUP($B$4&amp;$B$11&amp;BB249,$A$69:$A$91&amp;$B$69:$B$91&amp;$C$69:$C$91,$D$69:$D$91),"")</f>
        <v/>
      </c>
      <c r="BD249" s="37" t="str">
        <f t="shared" si="328"/>
        <v/>
      </c>
      <c r="BE249" s="37">
        <f t="shared" si="298"/>
        <v>0</v>
      </c>
      <c r="BF249" s="37">
        <f t="shared" si="299"/>
        <v>0</v>
      </c>
      <c r="BG249" s="32" t="str">
        <f t="shared" si="300"/>
        <v/>
      </c>
      <c r="BK249" s="20">
        <f t="shared" si="276"/>
        <v>243</v>
      </c>
      <c r="BL249" s="22">
        <f t="shared" si="262"/>
        <v>625</v>
      </c>
      <c r="BO249" s="22">
        <f t="shared" si="269"/>
        <v>625</v>
      </c>
      <c r="BP249" s="32" t="str">
        <f t="shared" si="301"/>
        <v>NA</v>
      </c>
      <c r="BQ249" s="33" t="str" cm="1">
        <f t="array" ref="BQ249">IFERROR(_xlfn.XLOOKUP($B$4&amp;$B$11&amp;BP249,$A$69:$A$91&amp;$B$69:$B$91&amp;$C$69:$C$91,$D$69:$D$91),"")</f>
        <v/>
      </c>
      <c r="BR249" s="37" t="str">
        <f t="shared" si="329"/>
        <v/>
      </c>
      <c r="BS249" s="37">
        <f t="shared" si="302"/>
        <v>0</v>
      </c>
      <c r="BT249" s="37">
        <f t="shared" si="303"/>
        <v>0</v>
      </c>
      <c r="BU249" s="32" t="str">
        <f t="shared" si="304"/>
        <v/>
      </c>
      <c r="BV249" s="32"/>
      <c r="BY249" s="6">
        <f t="shared" si="282"/>
        <v>243</v>
      </c>
      <c r="BZ249" s="9">
        <f t="shared" si="305"/>
        <v>500</v>
      </c>
      <c r="CA249" s="6">
        <f t="shared" si="306"/>
        <v>0</v>
      </c>
      <c r="CC249" s="8">
        <f t="shared" si="270"/>
        <v>500</v>
      </c>
      <c r="CD249" s="42" t="str">
        <f t="shared" si="307"/>
        <v>NA</v>
      </c>
      <c r="CE249" s="43" t="str" cm="1">
        <f t="array" ref="CE249">IFERROR(_xlfn.XLOOKUP($B$4&amp;$B$11&amp;CD249,$A$69:$A$91&amp;$B$69:$B$91&amp;$C$69:$C$91,$D$69:$D$91),"")</f>
        <v/>
      </c>
      <c r="CF249" s="42" t="str">
        <f t="shared" si="277"/>
        <v/>
      </c>
      <c r="CG249" s="44" t="str">
        <f t="shared" si="308"/>
        <v/>
      </c>
      <c r="CH249" s="44">
        <f t="shared" si="309"/>
        <v>0</v>
      </c>
      <c r="CI249" s="42" t="str">
        <f t="shared" si="310"/>
        <v/>
      </c>
      <c r="CJ249" s="42"/>
      <c r="CM249" s="6">
        <f t="shared" si="283"/>
        <v>243</v>
      </c>
      <c r="CN249" s="9">
        <f t="shared" si="311"/>
        <v>500</v>
      </c>
      <c r="CQ249" s="8">
        <f t="shared" si="271"/>
        <v>500</v>
      </c>
      <c r="CR249" s="42" t="str">
        <f t="shared" si="312"/>
        <v>NA</v>
      </c>
      <c r="CS249" s="43" t="str" cm="1">
        <f t="array" ref="CS249">IFERROR(_xlfn.XLOOKUP($B$4&amp;$B$11&amp;CR249,$A$69:$A$91&amp;$B$69:$B$91&amp;$C$69:$C$91,$D$69:$D$91),"")</f>
        <v/>
      </c>
      <c r="CT249" s="42" t="str">
        <f t="shared" si="278"/>
        <v/>
      </c>
      <c r="CU249" s="44" t="str">
        <f t="shared" si="313"/>
        <v/>
      </c>
      <c r="CV249" s="44">
        <f t="shared" si="314"/>
        <v>0</v>
      </c>
      <c r="CW249" s="42" t="str">
        <f t="shared" si="315"/>
        <v/>
      </c>
      <c r="DA249" s="6">
        <f t="shared" si="284"/>
        <v>243</v>
      </c>
      <c r="DB249" s="4">
        <f t="shared" si="263"/>
        <v>625</v>
      </c>
      <c r="DC249" s="6">
        <f t="shared" si="316"/>
        <v>0</v>
      </c>
      <c r="DE249" s="24">
        <f t="shared" si="272"/>
        <v>625</v>
      </c>
      <c r="DF249" s="42" t="str">
        <f t="shared" si="317"/>
        <v>NA</v>
      </c>
      <c r="DG249" s="43" t="str" cm="1">
        <f t="array" ref="DG249">IFERROR(_xlfn.XLOOKUP($B$4&amp;$B$11&amp;DF249,$A$69:$A$91&amp;$B$69:$B$91&amp;$C$69:$C$91,$D$69:$D$91),"")</f>
        <v/>
      </c>
      <c r="DH249" s="44" t="str">
        <f t="shared" si="330"/>
        <v/>
      </c>
      <c r="DI249" s="44">
        <f t="shared" si="318"/>
        <v>0</v>
      </c>
      <c r="DJ249" s="44">
        <f t="shared" si="319"/>
        <v>0</v>
      </c>
      <c r="DK249" s="42" t="str">
        <f t="shared" si="320"/>
        <v/>
      </c>
      <c r="DL249" s="42"/>
      <c r="DO249" s="6">
        <f t="shared" si="285"/>
        <v>243</v>
      </c>
      <c r="DP249" s="3">
        <f t="shared" si="264"/>
        <v>625</v>
      </c>
      <c r="DS249" s="24">
        <f t="shared" si="279"/>
        <v>625</v>
      </c>
      <c r="DT249" s="42" t="str">
        <f t="shared" si="321"/>
        <v>NA</v>
      </c>
      <c r="DU249" s="43" t="str" cm="1">
        <f t="array" ref="DU249">IFERROR(_xlfn.XLOOKUP($B$4&amp;$B$11&amp;DT249,$A$69:$A$91&amp;$B$69:$B$91&amp;$C$69:$C$91,$D$69:$D$91),"")</f>
        <v/>
      </c>
      <c r="DV249" s="44" t="str">
        <f t="shared" si="331"/>
        <v/>
      </c>
      <c r="DW249" s="44">
        <f t="shared" si="322"/>
        <v>0</v>
      </c>
      <c r="DX249" s="44">
        <f t="shared" si="323"/>
        <v>0</v>
      </c>
      <c r="DY249" s="42" t="str">
        <f t="shared" si="324"/>
        <v/>
      </c>
      <c r="DZ249" s="42"/>
      <c r="EC249" s="6">
        <f t="shared" si="286"/>
        <v>243</v>
      </c>
      <c r="ED249" s="47">
        <f t="shared" si="334"/>
        <v>531.91489361702122</v>
      </c>
      <c r="EE249" s="6">
        <f t="shared" si="333"/>
        <v>0</v>
      </c>
      <c r="EG249" s="8">
        <f t="shared" si="273"/>
        <v>531.91489361702122</v>
      </c>
      <c r="EH249" s="45" t="s">
        <v>62</v>
      </c>
      <c r="EI249" s="110">
        <f t="shared" si="335"/>
        <v>0</v>
      </c>
      <c r="EJ249" s="109">
        <f t="shared" si="332"/>
        <v>0</v>
      </c>
      <c r="EK249" s="109">
        <f t="shared" si="325"/>
        <v>0</v>
      </c>
      <c r="EL249" s="44">
        <f t="shared" si="326"/>
        <v>0</v>
      </c>
      <c r="EM249" s="42" t="str">
        <f t="shared" si="327"/>
        <v/>
      </c>
    </row>
    <row r="250" spans="21:143" x14ac:dyDescent="0.25">
      <c r="U250" s="6">
        <f t="shared" si="280"/>
        <v>244</v>
      </c>
      <c r="V250" s="9">
        <f t="shared" si="287"/>
        <v>500</v>
      </c>
      <c r="Y250" s="8">
        <f t="shared" si="267"/>
        <v>500</v>
      </c>
      <c r="Z250" s="30" t="str">
        <f t="shared" si="288"/>
        <v>NA</v>
      </c>
      <c r="AA250" s="28" t="str" cm="1">
        <f t="array" ref="AA250">IFERROR(_xlfn.XLOOKUP($B$4&amp;$B$11&amp;Z250,$A$69:$A$91&amp;$B$69:$B$91&amp;$C$69:$C$91,$D$69:$D$91),"")</f>
        <v/>
      </c>
      <c r="AB250" s="30" t="str">
        <f t="shared" si="274"/>
        <v/>
      </c>
      <c r="AC250" s="29" t="str">
        <f t="shared" si="289"/>
        <v/>
      </c>
      <c r="AD250" s="29">
        <f t="shared" si="290"/>
        <v>0</v>
      </c>
      <c r="AE250" s="30" t="str">
        <f t="shared" si="291"/>
        <v/>
      </c>
      <c r="AI250" s="6">
        <f t="shared" si="281"/>
        <v>244</v>
      </c>
      <c r="AJ250" s="9">
        <f t="shared" si="292"/>
        <v>500</v>
      </c>
      <c r="AM250" s="8">
        <f t="shared" si="268"/>
        <v>500</v>
      </c>
      <c r="AN250" s="32" t="str">
        <f t="shared" si="293"/>
        <v>NA</v>
      </c>
      <c r="AO250" s="33" t="str" cm="1">
        <f t="array" ref="AO250">IFERROR(_xlfn.XLOOKUP($B$4&amp;$B$11&amp;AN250,$A$69:$A$91&amp;$B$69:$B$91&amp;$C$69:$C$91,$D$69:$D$91),"")</f>
        <v/>
      </c>
      <c r="AP250" s="32" t="str">
        <f t="shared" si="275"/>
        <v/>
      </c>
      <c r="AQ250" s="37" t="str">
        <f t="shared" si="294"/>
        <v/>
      </c>
      <c r="AR250" s="37">
        <f t="shared" si="295"/>
        <v>0</v>
      </c>
      <c r="AS250" s="32" t="str">
        <f t="shared" si="296"/>
        <v/>
      </c>
      <c r="AT250" s="32"/>
      <c r="AU250" s="8"/>
      <c r="AV250" s="8"/>
      <c r="AW250" s="20">
        <f t="shared" si="265"/>
        <v>244</v>
      </c>
      <c r="AX250" s="22">
        <f t="shared" si="261"/>
        <v>625</v>
      </c>
      <c r="AY250" s="8"/>
      <c r="AZ250" s="8"/>
      <c r="BA250" s="22">
        <f t="shared" si="266"/>
        <v>625</v>
      </c>
      <c r="BB250" s="32" t="str">
        <f t="shared" si="297"/>
        <v>NA</v>
      </c>
      <c r="BC250" s="33" t="str" cm="1">
        <f t="array" ref="BC250">IFERROR(_xlfn.XLOOKUP($B$4&amp;$B$11&amp;BB250,$A$69:$A$91&amp;$B$69:$B$91&amp;$C$69:$C$91,$D$69:$D$91),"")</f>
        <v/>
      </c>
      <c r="BD250" s="37" t="str">
        <f t="shared" si="328"/>
        <v/>
      </c>
      <c r="BE250" s="37">
        <f t="shared" si="298"/>
        <v>0</v>
      </c>
      <c r="BF250" s="37">
        <f t="shared" si="299"/>
        <v>0</v>
      </c>
      <c r="BG250" s="32" t="str">
        <f t="shared" si="300"/>
        <v/>
      </c>
      <c r="BK250" s="20">
        <f t="shared" si="276"/>
        <v>244</v>
      </c>
      <c r="BL250" s="22">
        <f t="shared" si="262"/>
        <v>625</v>
      </c>
      <c r="BO250" s="22">
        <f t="shared" si="269"/>
        <v>625</v>
      </c>
      <c r="BP250" s="32" t="str">
        <f t="shared" si="301"/>
        <v>NA</v>
      </c>
      <c r="BQ250" s="33" t="str" cm="1">
        <f t="array" ref="BQ250">IFERROR(_xlfn.XLOOKUP($B$4&amp;$B$11&amp;BP250,$A$69:$A$91&amp;$B$69:$B$91&amp;$C$69:$C$91,$D$69:$D$91),"")</f>
        <v/>
      </c>
      <c r="BR250" s="37" t="str">
        <f t="shared" si="329"/>
        <v/>
      </c>
      <c r="BS250" s="37">
        <f t="shared" si="302"/>
        <v>0</v>
      </c>
      <c r="BT250" s="37">
        <f t="shared" si="303"/>
        <v>0</v>
      </c>
      <c r="BU250" s="32" t="str">
        <f t="shared" si="304"/>
        <v/>
      </c>
      <c r="BV250" s="32"/>
      <c r="BY250" s="6">
        <f t="shared" si="282"/>
        <v>244</v>
      </c>
      <c r="BZ250" s="9">
        <f t="shared" si="305"/>
        <v>500</v>
      </c>
      <c r="CA250" s="6">
        <f t="shared" si="306"/>
        <v>0</v>
      </c>
      <c r="CC250" s="8">
        <f t="shared" si="270"/>
        <v>500</v>
      </c>
      <c r="CD250" s="42" t="str">
        <f t="shared" si="307"/>
        <v>NA</v>
      </c>
      <c r="CE250" s="43" t="str" cm="1">
        <f t="array" ref="CE250">IFERROR(_xlfn.XLOOKUP($B$4&amp;$B$11&amp;CD250,$A$69:$A$91&amp;$B$69:$B$91&amp;$C$69:$C$91,$D$69:$D$91),"")</f>
        <v/>
      </c>
      <c r="CF250" s="42" t="str">
        <f t="shared" si="277"/>
        <v/>
      </c>
      <c r="CG250" s="44" t="str">
        <f t="shared" si="308"/>
        <v/>
      </c>
      <c r="CH250" s="44">
        <f t="shared" si="309"/>
        <v>0</v>
      </c>
      <c r="CI250" s="42" t="str">
        <f t="shared" si="310"/>
        <v/>
      </c>
      <c r="CJ250" s="42"/>
      <c r="CM250" s="6">
        <f t="shared" si="283"/>
        <v>244</v>
      </c>
      <c r="CN250" s="9">
        <f t="shared" si="311"/>
        <v>500</v>
      </c>
      <c r="CQ250" s="8">
        <f t="shared" si="271"/>
        <v>500</v>
      </c>
      <c r="CR250" s="42" t="str">
        <f t="shared" si="312"/>
        <v>NA</v>
      </c>
      <c r="CS250" s="43" t="str" cm="1">
        <f t="array" ref="CS250">IFERROR(_xlfn.XLOOKUP($B$4&amp;$B$11&amp;CR250,$A$69:$A$91&amp;$B$69:$B$91&amp;$C$69:$C$91,$D$69:$D$91),"")</f>
        <v/>
      </c>
      <c r="CT250" s="42" t="str">
        <f t="shared" si="278"/>
        <v/>
      </c>
      <c r="CU250" s="44" t="str">
        <f t="shared" si="313"/>
        <v/>
      </c>
      <c r="CV250" s="44">
        <f t="shared" si="314"/>
        <v>0</v>
      </c>
      <c r="CW250" s="42" t="str">
        <f t="shared" si="315"/>
        <v/>
      </c>
      <c r="DA250" s="6">
        <f t="shared" si="284"/>
        <v>244</v>
      </c>
      <c r="DB250" s="4">
        <f t="shared" si="263"/>
        <v>625</v>
      </c>
      <c r="DC250" s="6">
        <f t="shared" si="316"/>
        <v>0</v>
      </c>
      <c r="DE250" s="24">
        <f t="shared" si="272"/>
        <v>625</v>
      </c>
      <c r="DF250" s="42" t="str">
        <f t="shared" si="317"/>
        <v>NA</v>
      </c>
      <c r="DG250" s="43" t="str" cm="1">
        <f t="array" ref="DG250">IFERROR(_xlfn.XLOOKUP($B$4&amp;$B$11&amp;DF250,$A$69:$A$91&amp;$B$69:$B$91&amp;$C$69:$C$91,$D$69:$D$91),"")</f>
        <v/>
      </c>
      <c r="DH250" s="44" t="str">
        <f t="shared" si="330"/>
        <v/>
      </c>
      <c r="DI250" s="44">
        <f t="shared" si="318"/>
        <v>0</v>
      </c>
      <c r="DJ250" s="44">
        <f t="shared" si="319"/>
        <v>0</v>
      </c>
      <c r="DK250" s="42" t="str">
        <f t="shared" si="320"/>
        <v/>
      </c>
      <c r="DL250" s="42"/>
      <c r="DO250" s="6">
        <f t="shared" si="285"/>
        <v>244</v>
      </c>
      <c r="DP250" s="3">
        <f t="shared" si="264"/>
        <v>625</v>
      </c>
      <c r="DS250" s="24">
        <f t="shared" si="279"/>
        <v>625</v>
      </c>
      <c r="DT250" s="42" t="str">
        <f t="shared" si="321"/>
        <v>NA</v>
      </c>
      <c r="DU250" s="43" t="str" cm="1">
        <f t="array" ref="DU250">IFERROR(_xlfn.XLOOKUP($B$4&amp;$B$11&amp;DT250,$A$69:$A$91&amp;$B$69:$B$91&amp;$C$69:$C$91,$D$69:$D$91),"")</f>
        <v/>
      </c>
      <c r="DV250" s="44" t="str">
        <f t="shared" si="331"/>
        <v/>
      </c>
      <c r="DW250" s="44">
        <f t="shared" si="322"/>
        <v>0</v>
      </c>
      <c r="DX250" s="44">
        <f t="shared" si="323"/>
        <v>0</v>
      </c>
      <c r="DY250" s="42" t="str">
        <f t="shared" si="324"/>
        <v/>
      </c>
      <c r="DZ250" s="42"/>
      <c r="EC250" s="6">
        <f t="shared" si="286"/>
        <v>244</v>
      </c>
      <c r="ED250" s="47">
        <f t="shared" si="334"/>
        <v>531.91489361702122</v>
      </c>
      <c r="EE250" s="6">
        <f t="shared" si="333"/>
        <v>0</v>
      </c>
      <c r="EG250" s="8">
        <f t="shared" si="273"/>
        <v>531.91489361702122</v>
      </c>
      <c r="EH250" s="45" t="s">
        <v>62</v>
      </c>
      <c r="EI250" s="110">
        <f t="shared" si="335"/>
        <v>0</v>
      </c>
      <c r="EJ250" s="109">
        <f t="shared" si="332"/>
        <v>0</v>
      </c>
      <c r="EK250" s="109">
        <f t="shared" si="325"/>
        <v>0</v>
      </c>
      <c r="EL250" s="44">
        <f t="shared" si="326"/>
        <v>0</v>
      </c>
      <c r="EM250" s="42" t="str">
        <f t="shared" si="327"/>
        <v/>
      </c>
    </row>
    <row r="251" spans="21:143" x14ac:dyDescent="0.25">
      <c r="U251" s="6">
        <f t="shared" si="280"/>
        <v>245</v>
      </c>
      <c r="V251" s="9">
        <f t="shared" si="287"/>
        <v>500</v>
      </c>
      <c r="Y251" s="8">
        <f t="shared" si="267"/>
        <v>500</v>
      </c>
      <c r="Z251" s="30" t="str">
        <f t="shared" si="288"/>
        <v>NA</v>
      </c>
      <c r="AA251" s="28" t="str" cm="1">
        <f t="array" ref="AA251">IFERROR(_xlfn.XLOOKUP($B$4&amp;$B$11&amp;Z251,$A$69:$A$91&amp;$B$69:$B$91&amp;$C$69:$C$91,$D$69:$D$91),"")</f>
        <v/>
      </c>
      <c r="AB251" s="30" t="str">
        <f t="shared" si="274"/>
        <v/>
      </c>
      <c r="AC251" s="29" t="str">
        <f t="shared" si="289"/>
        <v/>
      </c>
      <c r="AD251" s="29">
        <f t="shared" si="290"/>
        <v>0</v>
      </c>
      <c r="AE251" s="30" t="str">
        <f t="shared" si="291"/>
        <v/>
      </c>
      <c r="AI251" s="6">
        <f t="shared" si="281"/>
        <v>245</v>
      </c>
      <c r="AJ251" s="9">
        <f t="shared" si="292"/>
        <v>500</v>
      </c>
      <c r="AM251" s="8">
        <f t="shared" si="268"/>
        <v>500</v>
      </c>
      <c r="AN251" s="32" t="str">
        <f t="shared" si="293"/>
        <v>NA</v>
      </c>
      <c r="AO251" s="33" t="str" cm="1">
        <f t="array" ref="AO251">IFERROR(_xlfn.XLOOKUP($B$4&amp;$B$11&amp;AN251,$A$69:$A$91&amp;$B$69:$B$91&amp;$C$69:$C$91,$D$69:$D$91),"")</f>
        <v/>
      </c>
      <c r="AP251" s="32" t="str">
        <f t="shared" si="275"/>
        <v/>
      </c>
      <c r="AQ251" s="37" t="str">
        <f t="shared" si="294"/>
        <v/>
      </c>
      <c r="AR251" s="37">
        <f t="shared" si="295"/>
        <v>0</v>
      </c>
      <c r="AS251" s="32" t="str">
        <f t="shared" si="296"/>
        <v/>
      </c>
      <c r="AT251" s="32"/>
      <c r="AU251" s="8"/>
      <c r="AV251" s="8"/>
      <c r="AW251" s="20">
        <f t="shared" si="265"/>
        <v>245</v>
      </c>
      <c r="AX251" s="22">
        <f t="shared" si="261"/>
        <v>625</v>
      </c>
      <c r="AY251" s="8"/>
      <c r="AZ251" s="8"/>
      <c r="BA251" s="22">
        <f t="shared" si="266"/>
        <v>625</v>
      </c>
      <c r="BB251" s="32" t="str">
        <f t="shared" si="297"/>
        <v>NA</v>
      </c>
      <c r="BC251" s="33" t="str" cm="1">
        <f t="array" ref="BC251">IFERROR(_xlfn.XLOOKUP($B$4&amp;$B$11&amp;BB251,$A$69:$A$91&amp;$B$69:$B$91&amp;$C$69:$C$91,$D$69:$D$91),"")</f>
        <v/>
      </c>
      <c r="BD251" s="37" t="str">
        <f t="shared" si="328"/>
        <v/>
      </c>
      <c r="BE251" s="37">
        <f t="shared" si="298"/>
        <v>0</v>
      </c>
      <c r="BF251" s="37">
        <f t="shared" si="299"/>
        <v>0</v>
      </c>
      <c r="BG251" s="32" t="str">
        <f t="shared" si="300"/>
        <v/>
      </c>
      <c r="BK251" s="20">
        <f t="shared" si="276"/>
        <v>245</v>
      </c>
      <c r="BL251" s="22">
        <f t="shared" si="262"/>
        <v>625</v>
      </c>
      <c r="BO251" s="22">
        <f t="shared" si="269"/>
        <v>625</v>
      </c>
      <c r="BP251" s="32" t="str">
        <f t="shared" si="301"/>
        <v>NA</v>
      </c>
      <c r="BQ251" s="33" t="str" cm="1">
        <f t="array" ref="BQ251">IFERROR(_xlfn.XLOOKUP($B$4&amp;$B$11&amp;BP251,$A$69:$A$91&amp;$B$69:$B$91&amp;$C$69:$C$91,$D$69:$D$91),"")</f>
        <v/>
      </c>
      <c r="BR251" s="37" t="str">
        <f t="shared" si="329"/>
        <v/>
      </c>
      <c r="BS251" s="37">
        <f t="shared" si="302"/>
        <v>0</v>
      </c>
      <c r="BT251" s="37">
        <f t="shared" si="303"/>
        <v>0</v>
      </c>
      <c r="BU251" s="32" t="str">
        <f t="shared" si="304"/>
        <v/>
      </c>
      <c r="BV251" s="32"/>
      <c r="BY251" s="6">
        <f t="shared" si="282"/>
        <v>245</v>
      </c>
      <c r="BZ251" s="9">
        <f t="shared" si="305"/>
        <v>500</v>
      </c>
      <c r="CA251" s="6">
        <f t="shared" si="306"/>
        <v>0</v>
      </c>
      <c r="CC251" s="8">
        <f t="shared" si="270"/>
        <v>500</v>
      </c>
      <c r="CD251" s="42" t="str">
        <f t="shared" si="307"/>
        <v>NA</v>
      </c>
      <c r="CE251" s="43" t="str" cm="1">
        <f t="array" ref="CE251">IFERROR(_xlfn.XLOOKUP($B$4&amp;$B$11&amp;CD251,$A$69:$A$91&amp;$B$69:$B$91&amp;$C$69:$C$91,$D$69:$D$91),"")</f>
        <v/>
      </c>
      <c r="CF251" s="42" t="str">
        <f t="shared" si="277"/>
        <v/>
      </c>
      <c r="CG251" s="44" t="str">
        <f t="shared" si="308"/>
        <v/>
      </c>
      <c r="CH251" s="44">
        <f t="shared" si="309"/>
        <v>0</v>
      </c>
      <c r="CI251" s="42" t="str">
        <f t="shared" si="310"/>
        <v/>
      </c>
      <c r="CJ251" s="42"/>
      <c r="CM251" s="6">
        <f t="shared" si="283"/>
        <v>245</v>
      </c>
      <c r="CN251" s="9">
        <f t="shared" si="311"/>
        <v>500</v>
      </c>
      <c r="CQ251" s="8">
        <f t="shared" si="271"/>
        <v>500</v>
      </c>
      <c r="CR251" s="42" t="str">
        <f t="shared" si="312"/>
        <v>NA</v>
      </c>
      <c r="CS251" s="43" t="str" cm="1">
        <f t="array" ref="CS251">IFERROR(_xlfn.XLOOKUP($B$4&amp;$B$11&amp;CR251,$A$69:$A$91&amp;$B$69:$B$91&amp;$C$69:$C$91,$D$69:$D$91),"")</f>
        <v/>
      </c>
      <c r="CT251" s="42" t="str">
        <f t="shared" si="278"/>
        <v/>
      </c>
      <c r="CU251" s="44" t="str">
        <f t="shared" si="313"/>
        <v/>
      </c>
      <c r="CV251" s="44">
        <f t="shared" si="314"/>
        <v>0</v>
      </c>
      <c r="CW251" s="42" t="str">
        <f t="shared" si="315"/>
        <v/>
      </c>
      <c r="DA251" s="6">
        <f t="shared" si="284"/>
        <v>245</v>
      </c>
      <c r="DB251" s="4">
        <f t="shared" si="263"/>
        <v>625</v>
      </c>
      <c r="DC251" s="6">
        <f t="shared" si="316"/>
        <v>0</v>
      </c>
      <c r="DE251" s="24">
        <f t="shared" si="272"/>
        <v>625</v>
      </c>
      <c r="DF251" s="42" t="str">
        <f t="shared" si="317"/>
        <v>NA</v>
      </c>
      <c r="DG251" s="43" t="str" cm="1">
        <f t="array" ref="DG251">IFERROR(_xlfn.XLOOKUP($B$4&amp;$B$11&amp;DF251,$A$69:$A$91&amp;$B$69:$B$91&amp;$C$69:$C$91,$D$69:$D$91),"")</f>
        <v/>
      </c>
      <c r="DH251" s="44" t="str">
        <f t="shared" si="330"/>
        <v/>
      </c>
      <c r="DI251" s="44">
        <f t="shared" si="318"/>
        <v>0</v>
      </c>
      <c r="DJ251" s="44">
        <f t="shared" si="319"/>
        <v>0</v>
      </c>
      <c r="DK251" s="42" t="str">
        <f t="shared" si="320"/>
        <v/>
      </c>
      <c r="DL251" s="42"/>
      <c r="DO251" s="6">
        <f t="shared" si="285"/>
        <v>245</v>
      </c>
      <c r="DP251" s="3">
        <f t="shared" si="264"/>
        <v>625</v>
      </c>
      <c r="DS251" s="24">
        <f t="shared" si="279"/>
        <v>625</v>
      </c>
      <c r="DT251" s="42" t="str">
        <f t="shared" si="321"/>
        <v>NA</v>
      </c>
      <c r="DU251" s="43" t="str" cm="1">
        <f t="array" ref="DU251">IFERROR(_xlfn.XLOOKUP($B$4&amp;$B$11&amp;DT251,$A$69:$A$91&amp;$B$69:$B$91&amp;$C$69:$C$91,$D$69:$D$91),"")</f>
        <v/>
      </c>
      <c r="DV251" s="44" t="str">
        <f t="shared" si="331"/>
        <v/>
      </c>
      <c r="DW251" s="44">
        <f t="shared" si="322"/>
        <v>0</v>
      </c>
      <c r="DX251" s="44">
        <f t="shared" si="323"/>
        <v>0</v>
      </c>
      <c r="DY251" s="42" t="str">
        <f t="shared" si="324"/>
        <v/>
      </c>
      <c r="DZ251" s="42"/>
      <c r="EC251" s="6">
        <f t="shared" si="286"/>
        <v>245</v>
      </c>
      <c r="ED251" s="47">
        <f t="shared" si="334"/>
        <v>531.91489361702122</v>
      </c>
      <c r="EE251" s="6">
        <f t="shared" si="333"/>
        <v>0</v>
      </c>
      <c r="EG251" s="8">
        <f t="shared" si="273"/>
        <v>531.91489361702122</v>
      </c>
      <c r="EH251" s="45" t="s">
        <v>62</v>
      </c>
      <c r="EI251" s="110">
        <f t="shared" si="335"/>
        <v>0</v>
      </c>
      <c r="EJ251" s="109">
        <f t="shared" si="332"/>
        <v>0</v>
      </c>
      <c r="EK251" s="109">
        <f t="shared" si="325"/>
        <v>0</v>
      </c>
      <c r="EL251" s="44">
        <f t="shared" si="326"/>
        <v>0</v>
      </c>
      <c r="EM251" s="42" t="str">
        <f t="shared" si="327"/>
        <v/>
      </c>
    </row>
    <row r="252" spans="21:143" x14ac:dyDescent="0.25">
      <c r="U252" s="6">
        <f t="shared" si="280"/>
        <v>246</v>
      </c>
      <c r="V252" s="9">
        <f t="shared" si="287"/>
        <v>500</v>
      </c>
      <c r="Y252" s="8">
        <f t="shared" si="267"/>
        <v>500</v>
      </c>
      <c r="Z252" s="30" t="str">
        <f t="shared" si="288"/>
        <v>NA</v>
      </c>
      <c r="AA252" s="28" t="str" cm="1">
        <f t="array" ref="AA252">IFERROR(_xlfn.XLOOKUP($B$4&amp;$B$11&amp;Z252,$A$69:$A$91&amp;$B$69:$B$91&amp;$C$69:$C$91,$D$69:$D$91),"")</f>
        <v/>
      </c>
      <c r="AB252" s="30" t="str">
        <f t="shared" si="274"/>
        <v/>
      </c>
      <c r="AC252" s="29" t="str">
        <f t="shared" si="289"/>
        <v/>
      </c>
      <c r="AD252" s="29">
        <f t="shared" si="290"/>
        <v>0</v>
      </c>
      <c r="AE252" s="30" t="str">
        <f t="shared" si="291"/>
        <v/>
      </c>
      <c r="AI252" s="6">
        <f t="shared" si="281"/>
        <v>246</v>
      </c>
      <c r="AJ252" s="9">
        <f t="shared" si="292"/>
        <v>500</v>
      </c>
      <c r="AM252" s="8">
        <f t="shared" si="268"/>
        <v>500</v>
      </c>
      <c r="AN252" s="32" t="str">
        <f t="shared" si="293"/>
        <v>NA</v>
      </c>
      <c r="AO252" s="33" t="str" cm="1">
        <f t="array" ref="AO252">IFERROR(_xlfn.XLOOKUP($B$4&amp;$B$11&amp;AN252,$A$69:$A$91&amp;$B$69:$B$91&amp;$C$69:$C$91,$D$69:$D$91),"")</f>
        <v/>
      </c>
      <c r="AP252" s="32" t="str">
        <f t="shared" si="275"/>
        <v/>
      </c>
      <c r="AQ252" s="37" t="str">
        <f t="shared" si="294"/>
        <v/>
      </c>
      <c r="AR252" s="37">
        <f t="shared" si="295"/>
        <v>0</v>
      </c>
      <c r="AS252" s="32" t="str">
        <f t="shared" si="296"/>
        <v/>
      </c>
      <c r="AT252" s="32"/>
      <c r="AU252" s="8"/>
      <c r="AV252" s="8"/>
      <c r="AW252" s="20">
        <f t="shared" si="265"/>
        <v>246</v>
      </c>
      <c r="AX252" s="22">
        <f t="shared" si="261"/>
        <v>625</v>
      </c>
      <c r="AY252" s="8"/>
      <c r="AZ252" s="8"/>
      <c r="BA252" s="22">
        <f t="shared" si="266"/>
        <v>625</v>
      </c>
      <c r="BB252" s="32" t="str">
        <f t="shared" si="297"/>
        <v>NA</v>
      </c>
      <c r="BC252" s="33" t="str" cm="1">
        <f t="array" ref="BC252">IFERROR(_xlfn.XLOOKUP($B$4&amp;$B$11&amp;BB252,$A$69:$A$91&amp;$B$69:$B$91&amp;$C$69:$C$91,$D$69:$D$91),"")</f>
        <v/>
      </c>
      <c r="BD252" s="37" t="str">
        <f t="shared" si="328"/>
        <v/>
      </c>
      <c r="BE252" s="37">
        <f t="shared" si="298"/>
        <v>0</v>
      </c>
      <c r="BF252" s="37">
        <f t="shared" si="299"/>
        <v>0</v>
      </c>
      <c r="BG252" s="32" t="str">
        <f t="shared" si="300"/>
        <v/>
      </c>
      <c r="BK252" s="20">
        <f t="shared" si="276"/>
        <v>246</v>
      </c>
      <c r="BL252" s="22">
        <f t="shared" si="262"/>
        <v>625</v>
      </c>
      <c r="BO252" s="22">
        <f t="shared" si="269"/>
        <v>625</v>
      </c>
      <c r="BP252" s="32" t="str">
        <f t="shared" si="301"/>
        <v>NA</v>
      </c>
      <c r="BQ252" s="33" t="str" cm="1">
        <f t="array" ref="BQ252">IFERROR(_xlfn.XLOOKUP($B$4&amp;$B$11&amp;BP252,$A$69:$A$91&amp;$B$69:$B$91&amp;$C$69:$C$91,$D$69:$D$91),"")</f>
        <v/>
      </c>
      <c r="BR252" s="37" t="str">
        <f t="shared" si="329"/>
        <v/>
      </c>
      <c r="BS252" s="37">
        <f t="shared" si="302"/>
        <v>0</v>
      </c>
      <c r="BT252" s="37">
        <f t="shared" si="303"/>
        <v>0</v>
      </c>
      <c r="BU252" s="32" t="str">
        <f t="shared" si="304"/>
        <v/>
      </c>
      <c r="BV252" s="32"/>
      <c r="BY252" s="6">
        <f t="shared" si="282"/>
        <v>246</v>
      </c>
      <c r="BZ252" s="9">
        <f t="shared" si="305"/>
        <v>500</v>
      </c>
      <c r="CA252" s="6">
        <f t="shared" si="306"/>
        <v>0</v>
      </c>
      <c r="CC252" s="8">
        <f t="shared" si="270"/>
        <v>500</v>
      </c>
      <c r="CD252" s="42" t="str">
        <f t="shared" si="307"/>
        <v>NA</v>
      </c>
      <c r="CE252" s="43" t="str" cm="1">
        <f t="array" ref="CE252">IFERROR(_xlfn.XLOOKUP($B$4&amp;$B$11&amp;CD252,$A$69:$A$91&amp;$B$69:$B$91&amp;$C$69:$C$91,$D$69:$D$91),"")</f>
        <v/>
      </c>
      <c r="CF252" s="42" t="str">
        <f t="shared" si="277"/>
        <v/>
      </c>
      <c r="CG252" s="44" t="str">
        <f t="shared" si="308"/>
        <v/>
      </c>
      <c r="CH252" s="44">
        <f t="shared" si="309"/>
        <v>0</v>
      </c>
      <c r="CI252" s="42" t="str">
        <f t="shared" si="310"/>
        <v/>
      </c>
      <c r="CJ252" s="42"/>
      <c r="CM252" s="6">
        <f t="shared" si="283"/>
        <v>246</v>
      </c>
      <c r="CN252" s="9">
        <f t="shared" si="311"/>
        <v>500</v>
      </c>
      <c r="CQ252" s="8">
        <f t="shared" si="271"/>
        <v>500</v>
      </c>
      <c r="CR252" s="42" t="str">
        <f t="shared" si="312"/>
        <v>NA</v>
      </c>
      <c r="CS252" s="43" t="str" cm="1">
        <f t="array" ref="CS252">IFERROR(_xlfn.XLOOKUP($B$4&amp;$B$11&amp;CR252,$A$69:$A$91&amp;$B$69:$B$91&amp;$C$69:$C$91,$D$69:$D$91),"")</f>
        <v/>
      </c>
      <c r="CT252" s="42" t="str">
        <f t="shared" si="278"/>
        <v/>
      </c>
      <c r="CU252" s="44" t="str">
        <f t="shared" si="313"/>
        <v/>
      </c>
      <c r="CV252" s="44">
        <f t="shared" si="314"/>
        <v>0</v>
      </c>
      <c r="CW252" s="42" t="str">
        <f t="shared" si="315"/>
        <v/>
      </c>
      <c r="DA252" s="6">
        <f t="shared" si="284"/>
        <v>246</v>
      </c>
      <c r="DB252" s="4">
        <f t="shared" si="263"/>
        <v>625</v>
      </c>
      <c r="DC252" s="6">
        <f t="shared" si="316"/>
        <v>0</v>
      </c>
      <c r="DE252" s="24">
        <f t="shared" si="272"/>
        <v>625</v>
      </c>
      <c r="DF252" s="42" t="str">
        <f t="shared" si="317"/>
        <v>NA</v>
      </c>
      <c r="DG252" s="43" t="str" cm="1">
        <f t="array" ref="DG252">IFERROR(_xlfn.XLOOKUP($B$4&amp;$B$11&amp;DF252,$A$69:$A$91&amp;$B$69:$B$91&amp;$C$69:$C$91,$D$69:$D$91),"")</f>
        <v/>
      </c>
      <c r="DH252" s="44" t="str">
        <f t="shared" si="330"/>
        <v/>
      </c>
      <c r="DI252" s="44">
        <f t="shared" si="318"/>
        <v>0</v>
      </c>
      <c r="DJ252" s="44">
        <f t="shared" si="319"/>
        <v>0</v>
      </c>
      <c r="DK252" s="42" t="str">
        <f t="shared" si="320"/>
        <v/>
      </c>
      <c r="DL252" s="42"/>
      <c r="DO252" s="6">
        <f t="shared" si="285"/>
        <v>246</v>
      </c>
      <c r="DP252" s="3">
        <f t="shared" si="264"/>
        <v>625</v>
      </c>
      <c r="DS252" s="24">
        <f t="shared" si="279"/>
        <v>625</v>
      </c>
      <c r="DT252" s="42" t="str">
        <f t="shared" si="321"/>
        <v>NA</v>
      </c>
      <c r="DU252" s="43" t="str" cm="1">
        <f t="array" ref="DU252">IFERROR(_xlfn.XLOOKUP($B$4&amp;$B$11&amp;DT252,$A$69:$A$91&amp;$B$69:$B$91&amp;$C$69:$C$91,$D$69:$D$91),"")</f>
        <v/>
      </c>
      <c r="DV252" s="44" t="str">
        <f t="shared" si="331"/>
        <v/>
      </c>
      <c r="DW252" s="44">
        <f t="shared" si="322"/>
        <v>0</v>
      </c>
      <c r="DX252" s="44">
        <f t="shared" si="323"/>
        <v>0</v>
      </c>
      <c r="DY252" s="42" t="str">
        <f t="shared" si="324"/>
        <v/>
      </c>
      <c r="DZ252" s="42"/>
      <c r="EC252" s="6">
        <f t="shared" si="286"/>
        <v>246</v>
      </c>
      <c r="ED252" s="47">
        <f t="shared" si="334"/>
        <v>531.91489361702122</v>
      </c>
      <c r="EE252" s="6">
        <f t="shared" si="333"/>
        <v>0</v>
      </c>
      <c r="EG252" s="8">
        <f t="shared" si="273"/>
        <v>531.91489361702122</v>
      </c>
      <c r="EH252" s="45" t="s">
        <v>62</v>
      </c>
      <c r="EI252" s="110">
        <f t="shared" si="335"/>
        <v>0</v>
      </c>
      <c r="EJ252" s="109">
        <f t="shared" si="332"/>
        <v>0</v>
      </c>
      <c r="EK252" s="109">
        <f t="shared" si="325"/>
        <v>0</v>
      </c>
      <c r="EL252" s="44">
        <f t="shared" si="326"/>
        <v>0</v>
      </c>
      <c r="EM252" s="42" t="str">
        <f t="shared" si="327"/>
        <v/>
      </c>
    </row>
    <row r="253" spans="21:143" x14ac:dyDescent="0.25">
      <c r="U253" s="6">
        <f t="shared" si="280"/>
        <v>247</v>
      </c>
      <c r="V253" s="9">
        <f t="shared" si="287"/>
        <v>500</v>
      </c>
      <c r="Y253" s="8">
        <f t="shared" si="267"/>
        <v>500</v>
      </c>
      <c r="Z253" s="30" t="str">
        <f t="shared" si="288"/>
        <v>NA</v>
      </c>
      <c r="AA253" s="28" t="str" cm="1">
        <f t="array" ref="AA253">IFERROR(_xlfn.XLOOKUP($B$4&amp;$B$11&amp;Z253,$A$69:$A$91&amp;$B$69:$B$91&amp;$C$69:$C$91,$D$69:$D$91),"")</f>
        <v/>
      </c>
      <c r="AB253" s="30" t="str">
        <f t="shared" si="274"/>
        <v/>
      </c>
      <c r="AC253" s="29" t="str">
        <f t="shared" si="289"/>
        <v/>
      </c>
      <c r="AD253" s="29">
        <f t="shared" si="290"/>
        <v>0</v>
      </c>
      <c r="AE253" s="30" t="str">
        <f t="shared" si="291"/>
        <v/>
      </c>
      <c r="AI253" s="6">
        <f t="shared" si="281"/>
        <v>247</v>
      </c>
      <c r="AJ253" s="9">
        <f t="shared" si="292"/>
        <v>500</v>
      </c>
      <c r="AM253" s="8">
        <f t="shared" si="268"/>
        <v>500</v>
      </c>
      <c r="AN253" s="32" t="str">
        <f t="shared" si="293"/>
        <v>NA</v>
      </c>
      <c r="AO253" s="33" t="str" cm="1">
        <f t="array" ref="AO253">IFERROR(_xlfn.XLOOKUP($B$4&amp;$B$11&amp;AN253,$A$69:$A$91&amp;$B$69:$B$91&amp;$C$69:$C$91,$D$69:$D$91),"")</f>
        <v/>
      </c>
      <c r="AP253" s="32" t="str">
        <f t="shared" si="275"/>
        <v/>
      </c>
      <c r="AQ253" s="37" t="str">
        <f t="shared" si="294"/>
        <v/>
      </c>
      <c r="AR253" s="37">
        <f t="shared" si="295"/>
        <v>0</v>
      </c>
      <c r="AS253" s="32" t="str">
        <f t="shared" si="296"/>
        <v/>
      </c>
      <c r="AT253" s="32"/>
      <c r="AU253" s="8"/>
      <c r="AV253" s="8"/>
      <c r="AW253" s="20">
        <f t="shared" si="265"/>
        <v>247</v>
      </c>
      <c r="AX253" s="22">
        <f t="shared" si="261"/>
        <v>625</v>
      </c>
      <c r="AY253" s="8"/>
      <c r="AZ253" s="8"/>
      <c r="BA253" s="22">
        <f t="shared" si="266"/>
        <v>625</v>
      </c>
      <c r="BB253" s="32" t="str">
        <f t="shared" si="297"/>
        <v>NA</v>
      </c>
      <c r="BC253" s="33" t="str" cm="1">
        <f t="array" ref="BC253">IFERROR(_xlfn.XLOOKUP($B$4&amp;$B$11&amp;BB253,$A$69:$A$91&amp;$B$69:$B$91&amp;$C$69:$C$91,$D$69:$D$91),"")</f>
        <v/>
      </c>
      <c r="BD253" s="37" t="str">
        <f t="shared" si="328"/>
        <v/>
      </c>
      <c r="BE253" s="37">
        <f t="shared" si="298"/>
        <v>0</v>
      </c>
      <c r="BF253" s="37">
        <f t="shared" si="299"/>
        <v>0</v>
      </c>
      <c r="BG253" s="32" t="str">
        <f t="shared" si="300"/>
        <v/>
      </c>
      <c r="BK253" s="20">
        <f t="shared" si="276"/>
        <v>247</v>
      </c>
      <c r="BL253" s="22">
        <f t="shared" si="262"/>
        <v>625</v>
      </c>
      <c r="BO253" s="22">
        <f t="shared" si="269"/>
        <v>625</v>
      </c>
      <c r="BP253" s="32" t="str">
        <f t="shared" si="301"/>
        <v>NA</v>
      </c>
      <c r="BQ253" s="33" t="str" cm="1">
        <f t="array" ref="BQ253">IFERROR(_xlfn.XLOOKUP($B$4&amp;$B$11&amp;BP253,$A$69:$A$91&amp;$B$69:$B$91&amp;$C$69:$C$91,$D$69:$D$91),"")</f>
        <v/>
      </c>
      <c r="BR253" s="37" t="str">
        <f t="shared" si="329"/>
        <v/>
      </c>
      <c r="BS253" s="37">
        <f t="shared" si="302"/>
        <v>0</v>
      </c>
      <c r="BT253" s="37">
        <f t="shared" si="303"/>
        <v>0</v>
      </c>
      <c r="BU253" s="32" t="str">
        <f t="shared" si="304"/>
        <v/>
      </c>
      <c r="BV253" s="32"/>
      <c r="BY253" s="6">
        <f t="shared" si="282"/>
        <v>247</v>
      </c>
      <c r="BZ253" s="9">
        <f t="shared" si="305"/>
        <v>500</v>
      </c>
      <c r="CA253" s="6">
        <f t="shared" si="306"/>
        <v>0</v>
      </c>
      <c r="CC253" s="8">
        <f t="shared" si="270"/>
        <v>500</v>
      </c>
      <c r="CD253" s="42" t="str">
        <f t="shared" si="307"/>
        <v>NA</v>
      </c>
      <c r="CE253" s="43" t="str" cm="1">
        <f t="array" ref="CE253">IFERROR(_xlfn.XLOOKUP($B$4&amp;$B$11&amp;CD253,$A$69:$A$91&amp;$B$69:$B$91&amp;$C$69:$C$91,$D$69:$D$91),"")</f>
        <v/>
      </c>
      <c r="CF253" s="42" t="str">
        <f t="shared" si="277"/>
        <v/>
      </c>
      <c r="CG253" s="44" t="str">
        <f t="shared" si="308"/>
        <v/>
      </c>
      <c r="CH253" s="44">
        <f t="shared" si="309"/>
        <v>0</v>
      </c>
      <c r="CI253" s="42" t="str">
        <f t="shared" si="310"/>
        <v/>
      </c>
      <c r="CJ253" s="42"/>
      <c r="CM253" s="6">
        <f t="shared" si="283"/>
        <v>247</v>
      </c>
      <c r="CN253" s="9">
        <f t="shared" si="311"/>
        <v>500</v>
      </c>
      <c r="CQ253" s="8">
        <f t="shared" si="271"/>
        <v>500</v>
      </c>
      <c r="CR253" s="42" t="str">
        <f t="shared" si="312"/>
        <v>NA</v>
      </c>
      <c r="CS253" s="43" t="str" cm="1">
        <f t="array" ref="CS253">IFERROR(_xlfn.XLOOKUP($B$4&amp;$B$11&amp;CR253,$A$69:$A$91&amp;$B$69:$B$91&amp;$C$69:$C$91,$D$69:$D$91),"")</f>
        <v/>
      </c>
      <c r="CT253" s="42" t="str">
        <f t="shared" si="278"/>
        <v/>
      </c>
      <c r="CU253" s="44" t="str">
        <f t="shared" si="313"/>
        <v/>
      </c>
      <c r="CV253" s="44">
        <f t="shared" si="314"/>
        <v>0</v>
      </c>
      <c r="CW253" s="42" t="str">
        <f t="shared" si="315"/>
        <v/>
      </c>
      <c r="DA253" s="6">
        <f t="shared" si="284"/>
        <v>247</v>
      </c>
      <c r="DB253" s="4">
        <f t="shared" si="263"/>
        <v>625</v>
      </c>
      <c r="DC253" s="6">
        <f t="shared" si="316"/>
        <v>0</v>
      </c>
      <c r="DE253" s="24">
        <f t="shared" si="272"/>
        <v>625</v>
      </c>
      <c r="DF253" s="42" t="str">
        <f t="shared" si="317"/>
        <v>NA</v>
      </c>
      <c r="DG253" s="43" t="str" cm="1">
        <f t="array" ref="DG253">IFERROR(_xlfn.XLOOKUP($B$4&amp;$B$11&amp;DF253,$A$69:$A$91&amp;$B$69:$B$91&amp;$C$69:$C$91,$D$69:$D$91),"")</f>
        <v/>
      </c>
      <c r="DH253" s="44" t="str">
        <f t="shared" si="330"/>
        <v/>
      </c>
      <c r="DI253" s="44">
        <f t="shared" si="318"/>
        <v>0</v>
      </c>
      <c r="DJ253" s="44">
        <f t="shared" si="319"/>
        <v>0</v>
      </c>
      <c r="DK253" s="42" t="str">
        <f t="shared" si="320"/>
        <v/>
      </c>
      <c r="DL253" s="42"/>
      <c r="DO253" s="6">
        <f t="shared" si="285"/>
        <v>247</v>
      </c>
      <c r="DP253" s="3">
        <f t="shared" si="264"/>
        <v>625</v>
      </c>
      <c r="DS253" s="24">
        <f t="shared" si="279"/>
        <v>625</v>
      </c>
      <c r="DT253" s="42" t="str">
        <f t="shared" si="321"/>
        <v>NA</v>
      </c>
      <c r="DU253" s="43" t="str" cm="1">
        <f t="array" ref="DU253">IFERROR(_xlfn.XLOOKUP($B$4&amp;$B$11&amp;DT253,$A$69:$A$91&amp;$B$69:$B$91&amp;$C$69:$C$91,$D$69:$D$91),"")</f>
        <v/>
      </c>
      <c r="DV253" s="44" t="str">
        <f t="shared" si="331"/>
        <v/>
      </c>
      <c r="DW253" s="44">
        <f t="shared" si="322"/>
        <v>0</v>
      </c>
      <c r="DX253" s="44">
        <f t="shared" si="323"/>
        <v>0</v>
      </c>
      <c r="DY253" s="42" t="str">
        <f t="shared" si="324"/>
        <v/>
      </c>
      <c r="DZ253" s="42"/>
      <c r="EC253" s="6">
        <f t="shared" si="286"/>
        <v>247</v>
      </c>
      <c r="ED253" s="47">
        <f t="shared" si="334"/>
        <v>531.91489361702122</v>
      </c>
      <c r="EE253" s="6">
        <f t="shared" si="333"/>
        <v>0</v>
      </c>
      <c r="EG253" s="8">
        <f t="shared" si="273"/>
        <v>531.91489361702122</v>
      </c>
      <c r="EH253" s="45" t="s">
        <v>62</v>
      </c>
      <c r="EI253" s="110">
        <f t="shared" si="335"/>
        <v>0</v>
      </c>
      <c r="EJ253" s="109">
        <f t="shared" si="332"/>
        <v>0</v>
      </c>
      <c r="EK253" s="109">
        <f t="shared" si="325"/>
        <v>0</v>
      </c>
      <c r="EL253" s="44">
        <f t="shared" si="326"/>
        <v>0</v>
      </c>
      <c r="EM253" s="42" t="str">
        <f t="shared" si="327"/>
        <v/>
      </c>
    </row>
    <row r="254" spans="21:143" x14ac:dyDescent="0.25">
      <c r="U254" s="6">
        <f t="shared" si="280"/>
        <v>248</v>
      </c>
      <c r="V254" s="9">
        <f t="shared" si="287"/>
        <v>500</v>
      </c>
      <c r="Y254" s="8">
        <f t="shared" si="267"/>
        <v>500</v>
      </c>
      <c r="Z254" s="30" t="str">
        <f t="shared" si="288"/>
        <v>NA</v>
      </c>
      <c r="AA254" s="28" t="str" cm="1">
        <f t="array" ref="AA254">IFERROR(_xlfn.XLOOKUP($B$4&amp;$B$11&amp;Z254,$A$69:$A$91&amp;$B$69:$B$91&amp;$C$69:$C$91,$D$69:$D$91),"")</f>
        <v/>
      </c>
      <c r="AB254" s="30" t="str">
        <f t="shared" si="274"/>
        <v/>
      </c>
      <c r="AC254" s="29" t="str">
        <f t="shared" si="289"/>
        <v/>
      </c>
      <c r="AD254" s="29">
        <f t="shared" si="290"/>
        <v>0</v>
      </c>
      <c r="AE254" s="30" t="str">
        <f t="shared" si="291"/>
        <v/>
      </c>
      <c r="AI254" s="6">
        <f t="shared" si="281"/>
        <v>248</v>
      </c>
      <c r="AJ254" s="9">
        <f t="shared" si="292"/>
        <v>500</v>
      </c>
      <c r="AM254" s="8">
        <f t="shared" si="268"/>
        <v>500</v>
      </c>
      <c r="AN254" s="32" t="str">
        <f t="shared" si="293"/>
        <v>NA</v>
      </c>
      <c r="AO254" s="33" t="str" cm="1">
        <f t="array" ref="AO254">IFERROR(_xlfn.XLOOKUP($B$4&amp;$B$11&amp;AN254,$A$69:$A$91&amp;$B$69:$B$91&amp;$C$69:$C$91,$D$69:$D$91),"")</f>
        <v/>
      </c>
      <c r="AP254" s="32" t="str">
        <f t="shared" si="275"/>
        <v/>
      </c>
      <c r="AQ254" s="37" t="str">
        <f t="shared" si="294"/>
        <v/>
      </c>
      <c r="AR254" s="37">
        <f t="shared" si="295"/>
        <v>0</v>
      </c>
      <c r="AS254" s="32" t="str">
        <f t="shared" si="296"/>
        <v/>
      </c>
      <c r="AT254" s="32"/>
      <c r="AU254" s="8"/>
      <c r="AV254" s="8"/>
      <c r="AW254" s="20">
        <f t="shared" si="265"/>
        <v>248</v>
      </c>
      <c r="AX254" s="22">
        <f t="shared" si="261"/>
        <v>625</v>
      </c>
      <c r="AY254" s="8"/>
      <c r="AZ254" s="8"/>
      <c r="BA254" s="22">
        <f t="shared" si="266"/>
        <v>625</v>
      </c>
      <c r="BB254" s="32" t="str">
        <f t="shared" si="297"/>
        <v>NA</v>
      </c>
      <c r="BC254" s="33" t="str" cm="1">
        <f t="array" ref="BC254">IFERROR(_xlfn.XLOOKUP($B$4&amp;$B$11&amp;BB254,$A$69:$A$91&amp;$B$69:$B$91&amp;$C$69:$C$91,$D$69:$D$91),"")</f>
        <v/>
      </c>
      <c r="BD254" s="37" t="str">
        <f t="shared" si="328"/>
        <v/>
      </c>
      <c r="BE254" s="37">
        <f t="shared" si="298"/>
        <v>0</v>
      </c>
      <c r="BF254" s="37">
        <f t="shared" si="299"/>
        <v>0</v>
      </c>
      <c r="BG254" s="32" t="str">
        <f t="shared" si="300"/>
        <v/>
      </c>
      <c r="BK254" s="20">
        <f t="shared" si="276"/>
        <v>248</v>
      </c>
      <c r="BL254" s="22">
        <f t="shared" si="262"/>
        <v>625</v>
      </c>
      <c r="BO254" s="22">
        <f t="shared" si="269"/>
        <v>625</v>
      </c>
      <c r="BP254" s="32" t="str">
        <f t="shared" si="301"/>
        <v>NA</v>
      </c>
      <c r="BQ254" s="33" t="str" cm="1">
        <f t="array" ref="BQ254">IFERROR(_xlfn.XLOOKUP($B$4&amp;$B$11&amp;BP254,$A$69:$A$91&amp;$B$69:$B$91&amp;$C$69:$C$91,$D$69:$D$91),"")</f>
        <v/>
      </c>
      <c r="BR254" s="37" t="str">
        <f t="shared" si="329"/>
        <v/>
      </c>
      <c r="BS254" s="37">
        <f t="shared" si="302"/>
        <v>0</v>
      </c>
      <c r="BT254" s="37">
        <f t="shared" si="303"/>
        <v>0</v>
      </c>
      <c r="BU254" s="32" t="str">
        <f t="shared" si="304"/>
        <v/>
      </c>
      <c r="BV254" s="32"/>
      <c r="BY254" s="6">
        <f t="shared" si="282"/>
        <v>248</v>
      </c>
      <c r="BZ254" s="9">
        <f t="shared" si="305"/>
        <v>500</v>
      </c>
      <c r="CA254" s="6">
        <f t="shared" si="306"/>
        <v>0</v>
      </c>
      <c r="CC254" s="8">
        <f t="shared" si="270"/>
        <v>500</v>
      </c>
      <c r="CD254" s="42" t="str">
        <f t="shared" si="307"/>
        <v>NA</v>
      </c>
      <c r="CE254" s="43" t="str" cm="1">
        <f t="array" ref="CE254">IFERROR(_xlfn.XLOOKUP($B$4&amp;$B$11&amp;CD254,$A$69:$A$91&amp;$B$69:$B$91&amp;$C$69:$C$91,$D$69:$D$91),"")</f>
        <v/>
      </c>
      <c r="CF254" s="42" t="str">
        <f t="shared" si="277"/>
        <v/>
      </c>
      <c r="CG254" s="44" t="str">
        <f t="shared" si="308"/>
        <v/>
      </c>
      <c r="CH254" s="44">
        <f t="shared" si="309"/>
        <v>0</v>
      </c>
      <c r="CI254" s="42" t="str">
        <f t="shared" si="310"/>
        <v/>
      </c>
      <c r="CJ254" s="42"/>
      <c r="CM254" s="6">
        <f t="shared" si="283"/>
        <v>248</v>
      </c>
      <c r="CN254" s="9">
        <f t="shared" si="311"/>
        <v>500</v>
      </c>
      <c r="CQ254" s="8">
        <f t="shared" si="271"/>
        <v>500</v>
      </c>
      <c r="CR254" s="42" t="str">
        <f t="shared" si="312"/>
        <v>NA</v>
      </c>
      <c r="CS254" s="43" t="str" cm="1">
        <f t="array" ref="CS254">IFERROR(_xlfn.XLOOKUP($B$4&amp;$B$11&amp;CR254,$A$69:$A$91&amp;$B$69:$B$91&amp;$C$69:$C$91,$D$69:$D$91),"")</f>
        <v/>
      </c>
      <c r="CT254" s="42" t="str">
        <f t="shared" si="278"/>
        <v/>
      </c>
      <c r="CU254" s="44" t="str">
        <f t="shared" si="313"/>
        <v/>
      </c>
      <c r="CV254" s="44">
        <f t="shared" si="314"/>
        <v>0</v>
      </c>
      <c r="CW254" s="42" t="str">
        <f t="shared" si="315"/>
        <v/>
      </c>
      <c r="DA254" s="6">
        <f t="shared" si="284"/>
        <v>248</v>
      </c>
      <c r="DB254" s="4">
        <f t="shared" si="263"/>
        <v>625</v>
      </c>
      <c r="DC254" s="6">
        <f t="shared" si="316"/>
        <v>0</v>
      </c>
      <c r="DE254" s="24">
        <f t="shared" si="272"/>
        <v>625</v>
      </c>
      <c r="DF254" s="42" t="str">
        <f t="shared" si="317"/>
        <v>NA</v>
      </c>
      <c r="DG254" s="43" t="str" cm="1">
        <f t="array" ref="DG254">IFERROR(_xlfn.XLOOKUP($B$4&amp;$B$11&amp;DF254,$A$69:$A$91&amp;$B$69:$B$91&amp;$C$69:$C$91,$D$69:$D$91),"")</f>
        <v/>
      </c>
      <c r="DH254" s="44" t="str">
        <f t="shared" si="330"/>
        <v/>
      </c>
      <c r="DI254" s="44">
        <f t="shared" si="318"/>
        <v>0</v>
      </c>
      <c r="DJ254" s="44">
        <f t="shared" si="319"/>
        <v>0</v>
      </c>
      <c r="DK254" s="42" t="str">
        <f t="shared" si="320"/>
        <v/>
      </c>
      <c r="DL254" s="42"/>
      <c r="DO254" s="6">
        <f t="shared" si="285"/>
        <v>248</v>
      </c>
      <c r="DP254" s="3">
        <f t="shared" si="264"/>
        <v>625</v>
      </c>
      <c r="DS254" s="24">
        <f t="shared" si="279"/>
        <v>625</v>
      </c>
      <c r="DT254" s="42" t="str">
        <f t="shared" si="321"/>
        <v>NA</v>
      </c>
      <c r="DU254" s="43" t="str" cm="1">
        <f t="array" ref="DU254">IFERROR(_xlfn.XLOOKUP($B$4&amp;$B$11&amp;DT254,$A$69:$A$91&amp;$B$69:$B$91&amp;$C$69:$C$91,$D$69:$D$91),"")</f>
        <v/>
      </c>
      <c r="DV254" s="44" t="str">
        <f t="shared" si="331"/>
        <v/>
      </c>
      <c r="DW254" s="44">
        <f t="shared" si="322"/>
        <v>0</v>
      </c>
      <c r="DX254" s="44">
        <f t="shared" si="323"/>
        <v>0</v>
      </c>
      <c r="DY254" s="42" t="str">
        <f t="shared" si="324"/>
        <v/>
      </c>
      <c r="DZ254" s="42"/>
      <c r="EC254" s="6">
        <f t="shared" si="286"/>
        <v>248</v>
      </c>
      <c r="ED254" s="47">
        <f t="shared" si="334"/>
        <v>531.91489361702122</v>
      </c>
      <c r="EE254" s="6">
        <f t="shared" si="333"/>
        <v>0</v>
      </c>
      <c r="EG254" s="8">
        <f t="shared" si="273"/>
        <v>531.91489361702122</v>
      </c>
      <c r="EH254" s="45" t="s">
        <v>62</v>
      </c>
      <c r="EI254" s="110">
        <f t="shared" si="335"/>
        <v>0</v>
      </c>
      <c r="EJ254" s="109">
        <f t="shared" si="332"/>
        <v>0</v>
      </c>
      <c r="EK254" s="109">
        <f t="shared" si="325"/>
        <v>0</v>
      </c>
      <c r="EL254" s="44">
        <f t="shared" si="326"/>
        <v>0</v>
      </c>
      <c r="EM254" s="42" t="str">
        <f t="shared" si="327"/>
        <v/>
      </c>
    </row>
    <row r="255" spans="21:143" x14ac:dyDescent="0.25">
      <c r="U255" s="6">
        <f t="shared" si="280"/>
        <v>249</v>
      </c>
      <c r="V255" s="9">
        <f t="shared" si="287"/>
        <v>500</v>
      </c>
      <c r="Y255" s="8">
        <f t="shared" si="267"/>
        <v>500</v>
      </c>
      <c r="Z255" s="30" t="str">
        <f t="shared" si="288"/>
        <v>NA</v>
      </c>
      <c r="AA255" s="28" t="str" cm="1">
        <f t="array" ref="AA255">IFERROR(_xlfn.XLOOKUP($B$4&amp;$B$11&amp;Z255,$A$69:$A$91&amp;$B$69:$B$91&amp;$C$69:$C$91,$D$69:$D$91),"")</f>
        <v/>
      </c>
      <c r="AB255" s="30" t="str">
        <f t="shared" si="274"/>
        <v/>
      </c>
      <c r="AC255" s="29" t="str">
        <f t="shared" si="289"/>
        <v/>
      </c>
      <c r="AD255" s="29">
        <f t="shared" si="290"/>
        <v>0</v>
      </c>
      <c r="AE255" s="30" t="str">
        <f t="shared" si="291"/>
        <v/>
      </c>
      <c r="AI255" s="6">
        <f t="shared" si="281"/>
        <v>249</v>
      </c>
      <c r="AJ255" s="9">
        <f t="shared" si="292"/>
        <v>500</v>
      </c>
      <c r="AM255" s="8">
        <f t="shared" si="268"/>
        <v>500</v>
      </c>
      <c r="AN255" s="32" t="str">
        <f t="shared" si="293"/>
        <v>NA</v>
      </c>
      <c r="AO255" s="33" t="str" cm="1">
        <f t="array" ref="AO255">IFERROR(_xlfn.XLOOKUP($B$4&amp;$B$11&amp;AN255,$A$69:$A$91&amp;$B$69:$B$91&amp;$C$69:$C$91,$D$69:$D$91),"")</f>
        <v/>
      </c>
      <c r="AP255" s="32" t="str">
        <f t="shared" si="275"/>
        <v/>
      </c>
      <c r="AQ255" s="37" t="str">
        <f t="shared" si="294"/>
        <v/>
      </c>
      <c r="AR255" s="37">
        <f t="shared" si="295"/>
        <v>0</v>
      </c>
      <c r="AS255" s="32" t="str">
        <f t="shared" si="296"/>
        <v/>
      </c>
      <c r="AT255" s="32"/>
      <c r="AU255" s="8"/>
      <c r="AV255" s="8"/>
      <c r="AW255" s="20">
        <f t="shared" si="265"/>
        <v>249</v>
      </c>
      <c r="AX255" s="22">
        <f t="shared" si="261"/>
        <v>625</v>
      </c>
      <c r="AY255" s="8"/>
      <c r="AZ255" s="8"/>
      <c r="BA255" s="22">
        <f t="shared" si="266"/>
        <v>625</v>
      </c>
      <c r="BB255" s="32" t="str">
        <f t="shared" si="297"/>
        <v>NA</v>
      </c>
      <c r="BC255" s="33" t="str" cm="1">
        <f t="array" ref="BC255">IFERROR(_xlfn.XLOOKUP($B$4&amp;$B$11&amp;BB255,$A$69:$A$91&amp;$B$69:$B$91&amp;$C$69:$C$91,$D$69:$D$91),"")</f>
        <v/>
      </c>
      <c r="BD255" s="37" t="str">
        <f t="shared" si="328"/>
        <v/>
      </c>
      <c r="BE255" s="37">
        <f t="shared" si="298"/>
        <v>0</v>
      </c>
      <c r="BF255" s="37">
        <f t="shared" si="299"/>
        <v>0</v>
      </c>
      <c r="BG255" s="32" t="str">
        <f t="shared" si="300"/>
        <v/>
      </c>
      <c r="BK255" s="20">
        <f t="shared" si="276"/>
        <v>249</v>
      </c>
      <c r="BL255" s="22">
        <f t="shared" si="262"/>
        <v>625</v>
      </c>
      <c r="BO255" s="22">
        <f t="shared" si="269"/>
        <v>625</v>
      </c>
      <c r="BP255" s="32" t="str">
        <f t="shared" si="301"/>
        <v>NA</v>
      </c>
      <c r="BQ255" s="33" t="str" cm="1">
        <f t="array" ref="BQ255">IFERROR(_xlfn.XLOOKUP($B$4&amp;$B$11&amp;BP255,$A$69:$A$91&amp;$B$69:$B$91&amp;$C$69:$C$91,$D$69:$D$91),"")</f>
        <v/>
      </c>
      <c r="BR255" s="37" t="str">
        <f t="shared" si="329"/>
        <v/>
      </c>
      <c r="BS255" s="37">
        <f t="shared" si="302"/>
        <v>0</v>
      </c>
      <c r="BT255" s="37">
        <f t="shared" si="303"/>
        <v>0</v>
      </c>
      <c r="BU255" s="32" t="str">
        <f t="shared" si="304"/>
        <v/>
      </c>
      <c r="BV255" s="32"/>
      <c r="BY255" s="6">
        <f t="shared" si="282"/>
        <v>249</v>
      </c>
      <c r="BZ255" s="9">
        <f t="shared" si="305"/>
        <v>500</v>
      </c>
      <c r="CA255" s="6">
        <f t="shared" si="306"/>
        <v>0</v>
      </c>
      <c r="CC255" s="8">
        <f t="shared" si="270"/>
        <v>500</v>
      </c>
      <c r="CD255" s="42" t="str">
        <f t="shared" si="307"/>
        <v>NA</v>
      </c>
      <c r="CE255" s="43" t="str" cm="1">
        <f t="array" ref="CE255">IFERROR(_xlfn.XLOOKUP($B$4&amp;$B$11&amp;CD255,$A$69:$A$91&amp;$B$69:$B$91&amp;$C$69:$C$91,$D$69:$D$91),"")</f>
        <v/>
      </c>
      <c r="CF255" s="42" t="str">
        <f t="shared" si="277"/>
        <v/>
      </c>
      <c r="CG255" s="44" t="str">
        <f t="shared" si="308"/>
        <v/>
      </c>
      <c r="CH255" s="44">
        <f t="shared" si="309"/>
        <v>0</v>
      </c>
      <c r="CI255" s="42" t="str">
        <f t="shared" si="310"/>
        <v/>
      </c>
      <c r="CJ255" s="42"/>
      <c r="CM255" s="6">
        <f t="shared" si="283"/>
        <v>249</v>
      </c>
      <c r="CN255" s="9">
        <f t="shared" si="311"/>
        <v>500</v>
      </c>
      <c r="CQ255" s="8">
        <f t="shared" si="271"/>
        <v>500</v>
      </c>
      <c r="CR255" s="42" t="str">
        <f t="shared" si="312"/>
        <v>NA</v>
      </c>
      <c r="CS255" s="43" t="str" cm="1">
        <f t="array" ref="CS255">IFERROR(_xlfn.XLOOKUP($B$4&amp;$B$11&amp;CR255,$A$69:$A$91&amp;$B$69:$B$91&amp;$C$69:$C$91,$D$69:$D$91),"")</f>
        <v/>
      </c>
      <c r="CT255" s="42" t="str">
        <f t="shared" si="278"/>
        <v/>
      </c>
      <c r="CU255" s="44" t="str">
        <f t="shared" si="313"/>
        <v/>
      </c>
      <c r="CV255" s="44">
        <f t="shared" si="314"/>
        <v>0</v>
      </c>
      <c r="CW255" s="42" t="str">
        <f t="shared" si="315"/>
        <v/>
      </c>
      <c r="DA255" s="6">
        <f t="shared" si="284"/>
        <v>249</v>
      </c>
      <c r="DB255" s="4">
        <f t="shared" si="263"/>
        <v>625</v>
      </c>
      <c r="DC255" s="6">
        <f t="shared" si="316"/>
        <v>0</v>
      </c>
      <c r="DE255" s="24">
        <f t="shared" si="272"/>
        <v>625</v>
      </c>
      <c r="DF255" s="42" t="str">
        <f t="shared" si="317"/>
        <v>NA</v>
      </c>
      <c r="DG255" s="43" t="str" cm="1">
        <f t="array" ref="DG255">IFERROR(_xlfn.XLOOKUP($B$4&amp;$B$11&amp;DF255,$A$69:$A$91&amp;$B$69:$B$91&amp;$C$69:$C$91,$D$69:$D$91),"")</f>
        <v/>
      </c>
      <c r="DH255" s="44" t="str">
        <f t="shared" si="330"/>
        <v/>
      </c>
      <c r="DI255" s="44">
        <f t="shared" si="318"/>
        <v>0</v>
      </c>
      <c r="DJ255" s="44">
        <f t="shared" si="319"/>
        <v>0</v>
      </c>
      <c r="DK255" s="42" t="str">
        <f t="shared" si="320"/>
        <v/>
      </c>
      <c r="DL255" s="42"/>
      <c r="DO255" s="6">
        <f t="shared" si="285"/>
        <v>249</v>
      </c>
      <c r="DP255" s="3">
        <f t="shared" si="264"/>
        <v>625</v>
      </c>
      <c r="DS255" s="24">
        <f t="shared" si="279"/>
        <v>625</v>
      </c>
      <c r="DT255" s="42" t="str">
        <f t="shared" si="321"/>
        <v>NA</v>
      </c>
      <c r="DU255" s="43" t="str" cm="1">
        <f t="array" ref="DU255">IFERROR(_xlfn.XLOOKUP($B$4&amp;$B$11&amp;DT255,$A$69:$A$91&amp;$B$69:$B$91&amp;$C$69:$C$91,$D$69:$D$91),"")</f>
        <v/>
      </c>
      <c r="DV255" s="44" t="str">
        <f t="shared" si="331"/>
        <v/>
      </c>
      <c r="DW255" s="44">
        <f t="shared" si="322"/>
        <v>0</v>
      </c>
      <c r="DX255" s="44">
        <f t="shared" si="323"/>
        <v>0</v>
      </c>
      <c r="DY255" s="42" t="str">
        <f t="shared" si="324"/>
        <v/>
      </c>
      <c r="DZ255" s="42"/>
      <c r="EC255" s="6">
        <f t="shared" si="286"/>
        <v>249</v>
      </c>
      <c r="ED255" s="47">
        <f t="shared" si="334"/>
        <v>531.91489361702122</v>
      </c>
      <c r="EE255" s="6">
        <f t="shared" si="333"/>
        <v>0</v>
      </c>
      <c r="EG255" s="8">
        <f t="shared" si="273"/>
        <v>531.91489361702122</v>
      </c>
      <c r="EH255" s="45" t="s">
        <v>62</v>
      </c>
      <c r="EI255" s="110">
        <f t="shared" si="335"/>
        <v>0</v>
      </c>
      <c r="EJ255" s="109">
        <f t="shared" si="332"/>
        <v>0</v>
      </c>
      <c r="EK255" s="109">
        <f t="shared" si="325"/>
        <v>0</v>
      </c>
      <c r="EL255" s="44">
        <f t="shared" si="326"/>
        <v>0</v>
      </c>
      <c r="EM255" s="42" t="str">
        <f t="shared" si="327"/>
        <v/>
      </c>
    </row>
    <row r="256" spans="21:143" x14ac:dyDescent="0.25">
      <c r="U256" s="6">
        <f t="shared" si="280"/>
        <v>250</v>
      </c>
      <c r="V256" s="9">
        <f t="shared" si="287"/>
        <v>500</v>
      </c>
      <c r="Y256" s="8">
        <f t="shared" si="267"/>
        <v>500</v>
      </c>
      <c r="Z256" s="30" t="str">
        <f t="shared" si="288"/>
        <v>NA</v>
      </c>
      <c r="AA256" s="28" t="str" cm="1">
        <f t="array" ref="AA256">IFERROR(_xlfn.XLOOKUP($B$4&amp;$B$11&amp;Z256,$A$69:$A$91&amp;$B$69:$B$91&amp;$C$69:$C$91,$D$69:$D$91),"")</f>
        <v/>
      </c>
      <c r="AB256" s="30" t="str">
        <f t="shared" si="274"/>
        <v/>
      </c>
      <c r="AC256" s="29" t="str">
        <f t="shared" si="289"/>
        <v/>
      </c>
      <c r="AD256" s="29">
        <f t="shared" si="290"/>
        <v>0</v>
      </c>
      <c r="AE256" s="30" t="str">
        <f t="shared" si="291"/>
        <v/>
      </c>
      <c r="AI256" s="6">
        <f t="shared" si="281"/>
        <v>250</v>
      </c>
      <c r="AJ256" s="9">
        <f t="shared" si="292"/>
        <v>500</v>
      </c>
      <c r="AM256" s="8">
        <f t="shared" si="268"/>
        <v>500</v>
      </c>
      <c r="AN256" s="32" t="str">
        <f t="shared" si="293"/>
        <v>NA</v>
      </c>
      <c r="AO256" s="33" t="str" cm="1">
        <f t="array" ref="AO256">IFERROR(_xlfn.XLOOKUP($B$4&amp;$B$11&amp;AN256,$A$69:$A$91&amp;$B$69:$B$91&amp;$C$69:$C$91,$D$69:$D$91),"")</f>
        <v/>
      </c>
      <c r="AP256" s="32" t="str">
        <f t="shared" si="275"/>
        <v/>
      </c>
      <c r="AQ256" s="37" t="str">
        <f t="shared" si="294"/>
        <v/>
      </c>
      <c r="AR256" s="37">
        <f t="shared" si="295"/>
        <v>0</v>
      </c>
      <c r="AS256" s="32" t="str">
        <f t="shared" si="296"/>
        <v/>
      </c>
      <c r="AT256" s="32"/>
      <c r="AU256" s="8"/>
      <c r="AV256" s="8"/>
      <c r="AW256" s="20">
        <f t="shared" si="265"/>
        <v>250</v>
      </c>
      <c r="AX256" s="22">
        <f t="shared" si="261"/>
        <v>625</v>
      </c>
      <c r="AY256" s="8"/>
      <c r="AZ256" s="8"/>
      <c r="BA256" s="22">
        <f t="shared" si="266"/>
        <v>625</v>
      </c>
      <c r="BB256" s="32" t="str">
        <f t="shared" si="297"/>
        <v>NA</v>
      </c>
      <c r="BC256" s="33" t="str" cm="1">
        <f t="array" ref="BC256">IFERROR(_xlfn.XLOOKUP($B$4&amp;$B$11&amp;BB256,$A$69:$A$91&amp;$B$69:$B$91&amp;$C$69:$C$91,$D$69:$D$91),"")</f>
        <v/>
      </c>
      <c r="BD256" s="37" t="str">
        <f t="shared" si="328"/>
        <v/>
      </c>
      <c r="BE256" s="37">
        <f t="shared" si="298"/>
        <v>0</v>
      </c>
      <c r="BF256" s="37">
        <f t="shared" si="299"/>
        <v>0</v>
      </c>
      <c r="BG256" s="32" t="str">
        <f t="shared" si="300"/>
        <v/>
      </c>
      <c r="BK256" s="20">
        <f t="shared" si="276"/>
        <v>250</v>
      </c>
      <c r="BL256" s="22">
        <f t="shared" si="262"/>
        <v>625</v>
      </c>
      <c r="BO256" s="22">
        <f t="shared" si="269"/>
        <v>625</v>
      </c>
      <c r="BP256" s="32" t="str">
        <f t="shared" si="301"/>
        <v>NA</v>
      </c>
      <c r="BQ256" s="33" t="str" cm="1">
        <f t="array" ref="BQ256">IFERROR(_xlfn.XLOOKUP($B$4&amp;$B$11&amp;BP256,$A$69:$A$91&amp;$B$69:$B$91&amp;$C$69:$C$91,$D$69:$D$91),"")</f>
        <v/>
      </c>
      <c r="BR256" s="37" t="str">
        <f t="shared" si="329"/>
        <v/>
      </c>
      <c r="BS256" s="37">
        <f t="shared" si="302"/>
        <v>0</v>
      </c>
      <c r="BT256" s="37">
        <f t="shared" si="303"/>
        <v>0</v>
      </c>
      <c r="BU256" s="32" t="str">
        <f t="shared" si="304"/>
        <v/>
      </c>
      <c r="BV256" s="32"/>
      <c r="BY256" s="6">
        <f t="shared" si="282"/>
        <v>250</v>
      </c>
      <c r="BZ256" s="9">
        <f t="shared" si="305"/>
        <v>500</v>
      </c>
      <c r="CA256" s="6">
        <f t="shared" si="306"/>
        <v>0</v>
      </c>
      <c r="CC256" s="8">
        <f t="shared" si="270"/>
        <v>500</v>
      </c>
      <c r="CD256" s="42" t="str">
        <f t="shared" si="307"/>
        <v>NA</v>
      </c>
      <c r="CE256" s="43" t="str" cm="1">
        <f t="array" ref="CE256">IFERROR(_xlfn.XLOOKUP($B$4&amp;$B$11&amp;CD256,$A$69:$A$91&amp;$B$69:$B$91&amp;$C$69:$C$91,$D$69:$D$91),"")</f>
        <v/>
      </c>
      <c r="CF256" s="42" t="str">
        <f t="shared" si="277"/>
        <v/>
      </c>
      <c r="CG256" s="44" t="str">
        <f t="shared" si="308"/>
        <v/>
      </c>
      <c r="CH256" s="44">
        <f t="shared" si="309"/>
        <v>0</v>
      </c>
      <c r="CI256" s="42" t="str">
        <f t="shared" si="310"/>
        <v/>
      </c>
      <c r="CJ256" s="42"/>
      <c r="CM256" s="6">
        <f t="shared" si="283"/>
        <v>250</v>
      </c>
      <c r="CN256" s="9">
        <f t="shared" si="311"/>
        <v>500</v>
      </c>
      <c r="CQ256" s="8">
        <f t="shared" si="271"/>
        <v>500</v>
      </c>
      <c r="CR256" s="42" t="str">
        <f t="shared" si="312"/>
        <v>NA</v>
      </c>
      <c r="CS256" s="43" t="str" cm="1">
        <f t="array" ref="CS256">IFERROR(_xlfn.XLOOKUP($B$4&amp;$B$11&amp;CR256,$A$69:$A$91&amp;$B$69:$B$91&amp;$C$69:$C$91,$D$69:$D$91),"")</f>
        <v/>
      </c>
      <c r="CT256" s="42" t="str">
        <f t="shared" si="278"/>
        <v/>
      </c>
      <c r="CU256" s="44" t="str">
        <f t="shared" si="313"/>
        <v/>
      </c>
      <c r="CV256" s="44">
        <f t="shared" si="314"/>
        <v>0</v>
      </c>
      <c r="CW256" s="42" t="str">
        <f t="shared" si="315"/>
        <v/>
      </c>
      <c r="DA256" s="6">
        <f t="shared" si="284"/>
        <v>250</v>
      </c>
      <c r="DB256" s="4">
        <f t="shared" si="263"/>
        <v>625</v>
      </c>
      <c r="DC256" s="6">
        <f t="shared" si="316"/>
        <v>0</v>
      </c>
      <c r="DE256" s="24">
        <f t="shared" si="272"/>
        <v>625</v>
      </c>
      <c r="DF256" s="42" t="str">
        <f t="shared" si="317"/>
        <v>NA</v>
      </c>
      <c r="DG256" s="43" t="str" cm="1">
        <f t="array" ref="DG256">IFERROR(_xlfn.XLOOKUP($B$4&amp;$B$11&amp;DF256,$A$69:$A$91&amp;$B$69:$B$91&amp;$C$69:$C$91,$D$69:$D$91),"")</f>
        <v/>
      </c>
      <c r="DH256" s="44" t="str">
        <f t="shared" si="330"/>
        <v/>
      </c>
      <c r="DI256" s="44">
        <f t="shared" si="318"/>
        <v>0</v>
      </c>
      <c r="DJ256" s="44">
        <f t="shared" si="319"/>
        <v>0</v>
      </c>
      <c r="DK256" s="42" t="str">
        <f t="shared" si="320"/>
        <v/>
      </c>
      <c r="DL256" s="42"/>
      <c r="DO256" s="6">
        <f t="shared" si="285"/>
        <v>250</v>
      </c>
      <c r="DP256" s="3">
        <f t="shared" si="264"/>
        <v>625</v>
      </c>
      <c r="DS256" s="24">
        <f t="shared" si="279"/>
        <v>625</v>
      </c>
      <c r="DT256" s="42" t="str">
        <f t="shared" si="321"/>
        <v>NA</v>
      </c>
      <c r="DU256" s="43" t="str" cm="1">
        <f t="array" ref="DU256">IFERROR(_xlfn.XLOOKUP($B$4&amp;$B$11&amp;DT256,$A$69:$A$91&amp;$B$69:$B$91&amp;$C$69:$C$91,$D$69:$D$91),"")</f>
        <v/>
      </c>
      <c r="DV256" s="44" t="str">
        <f t="shared" si="331"/>
        <v/>
      </c>
      <c r="DW256" s="44">
        <f t="shared" si="322"/>
        <v>0</v>
      </c>
      <c r="DX256" s="44">
        <f t="shared" si="323"/>
        <v>0</v>
      </c>
      <c r="DY256" s="42" t="str">
        <f t="shared" si="324"/>
        <v/>
      </c>
      <c r="DZ256" s="42"/>
      <c r="EC256" s="6">
        <f t="shared" si="286"/>
        <v>250</v>
      </c>
      <c r="ED256" s="47">
        <f t="shared" si="334"/>
        <v>531.91489361702122</v>
      </c>
      <c r="EE256" s="6">
        <f t="shared" si="333"/>
        <v>0</v>
      </c>
      <c r="EG256" s="8">
        <f t="shared" si="273"/>
        <v>531.91489361702122</v>
      </c>
      <c r="EH256" s="45" t="s">
        <v>62</v>
      </c>
      <c r="EI256" s="110">
        <f t="shared" si="335"/>
        <v>0</v>
      </c>
      <c r="EJ256" s="109">
        <f t="shared" si="332"/>
        <v>0</v>
      </c>
      <c r="EK256" s="109">
        <f t="shared" si="325"/>
        <v>0</v>
      </c>
      <c r="EL256" s="44">
        <f t="shared" si="326"/>
        <v>0</v>
      </c>
      <c r="EM256" s="42" t="str">
        <f t="shared" si="327"/>
        <v/>
      </c>
    </row>
    <row r="257" spans="21:143" x14ac:dyDescent="0.25">
      <c r="U257" s="6">
        <f t="shared" si="280"/>
        <v>251</v>
      </c>
      <c r="V257" s="9">
        <f t="shared" si="287"/>
        <v>500</v>
      </c>
      <c r="Y257" s="8">
        <f t="shared" si="267"/>
        <v>500</v>
      </c>
      <c r="Z257" s="30" t="str">
        <f t="shared" si="288"/>
        <v>NA</v>
      </c>
      <c r="AA257" s="28" t="str" cm="1">
        <f t="array" ref="AA257">IFERROR(_xlfn.XLOOKUP($B$4&amp;$B$11&amp;Z257,$A$69:$A$91&amp;$B$69:$B$91&amp;$C$69:$C$91,$D$69:$D$91),"")</f>
        <v/>
      </c>
      <c r="AB257" s="30" t="str">
        <f t="shared" si="274"/>
        <v/>
      </c>
      <c r="AC257" s="29" t="str">
        <f t="shared" si="289"/>
        <v/>
      </c>
      <c r="AD257" s="29">
        <f t="shared" si="290"/>
        <v>0</v>
      </c>
      <c r="AE257" s="30" t="str">
        <f t="shared" si="291"/>
        <v/>
      </c>
      <c r="AI257" s="6">
        <f t="shared" si="281"/>
        <v>251</v>
      </c>
      <c r="AJ257" s="9">
        <f t="shared" si="292"/>
        <v>500</v>
      </c>
      <c r="AM257" s="8">
        <f t="shared" si="268"/>
        <v>500</v>
      </c>
      <c r="AN257" s="32" t="str">
        <f t="shared" si="293"/>
        <v>NA</v>
      </c>
      <c r="AO257" s="33" t="str" cm="1">
        <f t="array" ref="AO257">IFERROR(_xlfn.XLOOKUP($B$4&amp;$B$11&amp;AN257,$A$69:$A$91&amp;$B$69:$B$91&amp;$C$69:$C$91,$D$69:$D$91),"")</f>
        <v/>
      </c>
      <c r="AP257" s="32" t="str">
        <f t="shared" si="275"/>
        <v/>
      </c>
      <c r="AQ257" s="37" t="str">
        <f t="shared" si="294"/>
        <v/>
      </c>
      <c r="AR257" s="37">
        <f t="shared" si="295"/>
        <v>0</v>
      </c>
      <c r="AS257" s="32" t="str">
        <f t="shared" si="296"/>
        <v/>
      </c>
      <c r="AT257" s="32"/>
      <c r="AU257" s="8"/>
      <c r="AV257" s="8"/>
      <c r="AW257" s="20">
        <f t="shared" si="265"/>
        <v>251</v>
      </c>
      <c r="AX257" s="22">
        <f t="shared" si="261"/>
        <v>625</v>
      </c>
      <c r="AY257" s="8"/>
      <c r="AZ257" s="8"/>
      <c r="BA257" s="22">
        <f t="shared" si="266"/>
        <v>625</v>
      </c>
      <c r="BB257" s="32" t="str">
        <f t="shared" si="297"/>
        <v>NA</v>
      </c>
      <c r="BC257" s="33" t="str" cm="1">
        <f t="array" ref="BC257">IFERROR(_xlfn.XLOOKUP($B$4&amp;$B$11&amp;BB257,$A$69:$A$91&amp;$B$69:$B$91&amp;$C$69:$C$91,$D$69:$D$91),"")</f>
        <v/>
      </c>
      <c r="BD257" s="37" t="str">
        <f t="shared" si="328"/>
        <v/>
      </c>
      <c r="BE257" s="37">
        <f t="shared" si="298"/>
        <v>0</v>
      </c>
      <c r="BF257" s="37">
        <f t="shared" si="299"/>
        <v>0</v>
      </c>
      <c r="BG257" s="32" t="str">
        <f t="shared" si="300"/>
        <v/>
      </c>
      <c r="BK257" s="20">
        <f t="shared" si="276"/>
        <v>251</v>
      </c>
      <c r="BL257" s="22">
        <f t="shared" si="262"/>
        <v>625</v>
      </c>
      <c r="BO257" s="22">
        <f t="shared" si="269"/>
        <v>625</v>
      </c>
      <c r="BP257" s="32" t="str">
        <f t="shared" si="301"/>
        <v>NA</v>
      </c>
      <c r="BQ257" s="33" t="str" cm="1">
        <f t="array" ref="BQ257">IFERROR(_xlfn.XLOOKUP($B$4&amp;$B$11&amp;BP257,$A$69:$A$91&amp;$B$69:$B$91&amp;$C$69:$C$91,$D$69:$D$91),"")</f>
        <v/>
      </c>
      <c r="BR257" s="37" t="str">
        <f t="shared" si="329"/>
        <v/>
      </c>
      <c r="BS257" s="37">
        <f t="shared" si="302"/>
        <v>0</v>
      </c>
      <c r="BT257" s="37">
        <f t="shared" si="303"/>
        <v>0</v>
      </c>
      <c r="BU257" s="32" t="str">
        <f t="shared" si="304"/>
        <v/>
      </c>
      <c r="BV257" s="32"/>
      <c r="BY257" s="6">
        <f t="shared" si="282"/>
        <v>251</v>
      </c>
      <c r="BZ257" s="9">
        <f t="shared" si="305"/>
        <v>500</v>
      </c>
      <c r="CA257" s="6">
        <f t="shared" si="306"/>
        <v>0</v>
      </c>
      <c r="CC257" s="8">
        <f t="shared" si="270"/>
        <v>500</v>
      </c>
      <c r="CD257" s="42" t="str">
        <f t="shared" si="307"/>
        <v>NA</v>
      </c>
      <c r="CE257" s="43" t="str" cm="1">
        <f t="array" ref="CE257">IFERROR(_xlfn.XLOOKUP($B$4&amp;$B$11&amp;CD257,$A$69:$A$91&amp;$B$69:$B$91&amp;$C$69:$C$91,$D$69:$D$91),"")</f>
        <v/>
      </c>
      <c r="CF257" s="42" t="str">
        <f t="shared" si="277"/>
        <v/>
      </c>
      <c r="CG257" s="44" t="str">
        <f t="shared" si="308"/>
        <v/>
      </c>
      <c r="CH257" s="44">
        <f t="shared" si="309"/>
        <v>0</v>
      </c>
      <c r="CI257" s="42" t="str">
        <f t="shared" si="310"/>
        <v/>
      </c>
      <c r="CJ257" s="42"/>
      <c r="CM257" s="6">
        <f t="shared" si="283"/>
        <v>251</v>
      </c>
      <c r="CN257" s="9">
        <f t="shared" si="311"/>
        <v>500</v>
      </c>
      <c r="CQ257" s="8">
        <f t="shared" si="271"/>
        <v>500</v>
      </c>
      <c r="CR257" s="42" t="str">
        <f t="shared" si="312"/>
        <v>NA</v>
      </c>
      <c r="CS257" s="43" t="str" cm="1">
        <f t="array" ref="CS257">IFERROR(_xlfn.XLOOKUP($B$4&amp;$B$11&amp;CR257,$A$69:$A$91&amp;$B$69:$B$91&amp;$C$69:$C$91,$D$69:$D$91),"")</f>
        <v/>
      </c>
      <c r="CT257" s="42" t="str">
        <f t="shared" si="278"/>
        <v/>
      </c>
      <c r="CU257" s="44" t="str">
        <f t="shared" si="313"/>
        <v/>
      </c>
      <c r="CV257" s="44">
        <f t="shared" si="314"/>
        <v>0</v>
      </c>
      <c r="CW257" s="42" t="str">
        <f t="shared" si="315"/>
        <v/>
      </c>
      <c r="DA257" s="6">
        <f t="shared" si="284"/>
        <v>251</v>
      </c>
      <c r="DB257" s="4">
        <f t="shared" si="263"/>
        <v>625</v>
      </c>
      <c r="DC257" s="6">
        <f t="shared" si="316"/>
        <v>0</v>
      </c>
      <c r="DE257" s="24">
        <f t="shared" si="272"/>
        <v>625</v>
      </c>
      <c r="DF257" s="42" t="str">
        <f t="shared" si="317"/>
        <v>NA</v>
      </c>
      <c r="DG257" s="43" t="str" cm="1">
        <f t="array" ref="DG257">IFERROR(_xlfn.XLOOKUP($B$4&amp;$B$11&amp;DF257,$A$69:$A$91&amp;$B$69:$B$91&amp;$C$69:$C$91,$D$69:$D$91),"")</f>
        <v/>
      </c>
      <c r="DH257" s="44" t="str">
        <f t="shared" si="330"/>
        <v/>
      </c>
      <c r="DI257" s="44">
        <f t="shared" si="318"/>
        <v>0</v>
      </c>
      <c r="DJ257" s="44">
        <f t="shared" si="319"/>
        <v>0</v>
      </c>
      <c r="DK257" s="42" t="str">
        <f t="shared" si="320"/>
        <v/>
      </c>
      <c r="DL257" s="42"/>
      <c r="DO257" s="6">
        <f t="shared" si="285"/>
        <v>251</v>
      </c>
      <c r="DP257" s="3">
        <f t="shared" si="264"/>
        <v>625</v>
      </c>
      <c r="DS257" s="24">
        <f t="shared" si="279"/>
        <v>625</v>
      </c>
      <c r="DT257" s="42" t="str">
        <f t="shared" si="321"/>
        <v>NA</v>
      </c>
      <c r="DU257" s="43" t="str" cm="1">
        <f t="array" ref="DU257">IFERROR(_xlfn.XLOOKUP($B$4&amp;$B$11&amp;DT257,$A$69:$A$91&amp;$B$69:$B$91&amp;$C$69:$C$91,$D$69:$D$91),"")</f>
        <v/>
      </c>
      <c r="DV257" s="44" t="str">
        <f t="shared" si="331"/>
        <v/>
      </c>
      <c r="DW257" s="44">
        <f t="shared" si="322"/>
        <v>0</v>
      </c>
      <c r="DX257" s="44">
        <f t="shared" si="323"/>
        <v>0</v>
      </c>
      <c r="DY257" s="42" t="str">
        <f t="shared" si="324"/>
        <v/>
      </c>
      <c r="DZ257" s="42"/>
      <c r="EC257" s="6">
        <f t="shared" si="286"/>
        <v>251</v>
      </c>
      <c r="ED257" s="47">
        <f t="shared" si="334"/>
        <v>531.91489361702122</v>
      </c>
      <c r="EE257" s="6">
        <f t="shared" si="333"/>
        <v>0</v>
      </c>
      <c r="EG257" s="8">
        <f t="shared" si="273"/>
        <v>531.91489361702122</v>
      </c>
      <c r="EH257" s="45" t="s">
        <v>62</v>
      </c>
      <c r="EI257" s="110">
        <f t="shared" si="335"/>
        <v>0</v>
      </c>
      <c r="EJ257" s="109">
        <f t="shared" si="332"/>
        <v>0</v>
      </c>
      <c r="EK257" s="109">
        <f t="shared" si="325"/>
        <v>0</v>
      </c>
      <c r="EL257" s="44">
        <f t="shared" si="326"/>
        <v>0</v>
      </c>
      <c r="EM257" s="42" t="str">
        <f t="shared" si="327"/>
        <v/>
      </c>
    </row>
    <row r="258" spans="21:143" x14ac:dyDescent="0.25">
      <c r="U258" s="6">
        <f t="shared" si="280"/>
        <v>252</v>
      </c>
      <c r="V258" s="9">
        <f t="shared" si="287"/>
        <v>500</v>
      </c>
      <c r="Y258" s="8">
        <f t="shared" si="267"/>
        <v>500</v>
      </c>
      <c r="Z258" s="30" t="str">
        <f t="shared" si="288"/>
        <v>NA</v>
      </c>
      <c r="AA258" s="28" t="str" cm="1">
        <f t="array" ref="AA258">IFERROR(_xlfn.XLOOKUP($B$4&amp;$B$11&amp;Z258,$A$69:$A$91&amp;$B$69:$B$91&amp;$C$69:$C$91,$D$69:$D$91),"")</f>
        <v/>
      </c>
      <c r="AB258" s="30" t="str">
        <f t="shared" si="274"/>
        <v/>
      </c>
      <c r="AC258" s="29" t="str">
        <f t="shared" si="289"/>
        <v/>
      </c>
      <c r="AD258" s="29">
        <f t="shared" si="290"/>
        <v>0</v>
      </c>
      <c r="AE258" s="30" t="str">
        <f t="shared" si="291"/>
        <v/>
      </c>
      <c r="AI258" s="6">
        <f t="shared" si="281"/>
        <v>252</v>
      </c>
      <c r="AJ258" s="9">
        <f t="shared" si="292"/>
        <v>500</v>
      </c>
      <c r="AM258" s="8">
        <f t="shared" si="268"/>
        <v>500</v>
      </c>
      <c r="AN258" s="32" t="str">
        <f t="shared" si="293"/>
        <v>NA</v>
      </c>
      <c r="AO258" s="33" t="str" cm="1">
        <f t="array" ref="AO258">IFERROR(_xlfn.XLOOKUP($B$4&amp;$B$11&amp;AN258,$A$69:$A$91&amp;$B$69:$B$91&amp;$C$69:$C$91,$D$69:$D$91),"")</f>
        <v/>
      </c>
      <c r="AP258" s="32" t="str">
        <f t="shared" si="275"/>
        <v/>
      </c>
      <c r="AQ258" s="37" t="str">
        <f t="shared" si="294"/>
        <v/>
      </c>
      <c r="AR258" s="37">
        <f t="shared" si="295"/>
        <v>0</v>
      </c>
      <c r="AS258" s="32" t="str">
        <f t="shared" si="296"/>
        <v/>
      </c>
      <c r="AT258" s="32"/>
      <c r="AU258" s="8"/>
      <c r="AV258" s="8"/>
      <c r="AW258" s="20">
        <f t="shared" si="265"/>
        <v>252</v>
      </c>
      <c r="AX258" s="22">
        <f t="shared" si="261"/>
        <v>625</v>
      </c>
      <c r="AY258" s="8"/>
      <c r="AZ258" s="8"/>
      <c r="BA258" s="22">
        <f t="shared" si="266"/>
        <v>625</v>
      </c>
      <c r="BB258" s="32" t="str">
        <f t="shared" si="297"/>
        <v>NA</v>
      </c>
      <c r="BC258" s="33" t="str" cm="1">
        <f t="array" ref="BC258">IFERROR(_xlfn.XLOOKUP($B$4&amp;$B$11&amp;BB258,$A$69:$A$91&amp;$B$69:$B$91&amp;$C$69:$C$91,$D$69:$D$91),"")</f>
        <v/>
      </c>
      <c r="BD258" s="37" t="str">
        <f t="shared" si="328"/>
        <v/>
      </c>
      <c r="BE258" s="37">
        <f t="shared" si="298"/>
        <v>0</v>
      </c>
      <c r="BF258" s="37">
        <f t="shared" si="299"/>
        <v>0</v>
      </c>
      <c r="BG258" s="32" t="str">
        <f t="shared" si="300"/>
        <v/>
      </c>
      <c r="BK258" s="20">
        <f t="shared" si="276"/>
        <v>252</v>
      </c>
      <c r="BL258" s="22">
        <f t="shared" si="262"/>
        <v>625</v>
      </c>
      <c r="BO258" s="22">
        <f t="shared" si="269"/>
        <v>625</v>
      </c>
      <c r="BP258" s="32" t="str">
        <f t="shared" si="301"/>
        <v>NA</v>
      </c>
      <c r="BQ258" s="33" t="str" cm="1">
        <f t="array" ref="BQ258">IFERROR(_xlfn.XLOOKUP($B$4&amp;$B$11&amp;BP258,$A$69:$A$91&amp;$B$69:$B$91&amp;$C$69:$C$91,$D$69:$D$91),"")</f>
        <v/>
      </c>
      <c r="BR258" s="37" t="str">
        <f t="shared" si="329"/>
        <v/>
      </c>
      <c r="BS258" s="37">
        <f t="shared" si="302"/>
        <v>0</v>
      </c>
      <c r="BT258" s="37">
        <f t="shared" si="303"/>
        <v>0</v>
      </c>
      <c r="BU258" s="32" t="str">
        <f t="shared" si="304"/>
        <v/>
      </c>
      <c r="BV258" s="32"/>
      <c r="BY258" s="6">
        <f t="shared" si="282"/>
        <v>252</v>
      </c>
      <c r="BZ258" s="9">
        <f t="shared" si="305"/>
        <v>500</v>
      </c>
      <c r="CA258" s="6">
        <f t="shared" si="306"/>
        <v>395</v>
      </c>
      <c r="CC258" s="8">
        <f t="shared" si="270"/>
        <v>895</v>
      </c>
      <c r="CD258" s="42" t="str">
        <f t="shared" si="307"/>
        <v>NA</v>
      </c>
      <c r="CE258" s="43" t="str" cm="1">
        <f t="array" ref="CE258">IFERROR(_xlfn.XLOOKUP($B$4&amp;$B$11&amp;CD258,$A$69:$A$91&amp;$B$69:$B$91&amp;$C$69:$C$91,$D$69:$D$91),"")</f>
        <v/>
      </c>
      <c r="CF258" s="42" t="str">
        <f t="shared" si="277"/>
        <v/>
      </c>
      <c r="CG258" s="44" t="str">
        <f t="shared" si="308"/>
        <v/>
      </c>
      <c r="CH258" s="44">
        <f t="shared" si="309"/>
        <v>395</v>
      </c>
      <c r="CI258" s="42" t="str">
        <f t="shared" si="310"/>
        <v/>
      </c>
      <c r="CJ258" s="42"/>
      <c r="CM258" s="6">
        <f t="shared" si="283"/>
        <v>252</v>
      </c>
      <c r="CN258" s="9">
        <f t="shared" si="311"/>
        <v>500</v>
      </c>
      <c r="CQ258" s="8">
        <f t="shared" si="271"/>
        <v>500</v>
      </c>
      <c r="CR258" s="42" t="str">
        <f t="shared" si="312"/>
        <v>NA</v>
      </c>
      <c r="CS258" s="43" t="str" cm="1">
        <f t="array" ref="CS258">IFERROR(_xlfn.XLOOKUP($B$4&amp;$B$11&amp;CR258,$A$69:$A$91&amp;$B$69:$B$91&amp;$C$69:$C$91,$D$69:$D$91),"")</f>
        <v/>
      </c>
      <c r="CT258" s="42" t="str">
        <f t="shared" si="278"/>
        <v/>
      </c>
      <c r="CU258" s="44" t="str">
        <f t="shared" si="313"/>
        <v/>
      </c>
      <c r="CV258" s="44">
        <f t="shared" si="314"/>
        <v>0</v>
      </c>
      <c r="CW258" s="42" t="str">
        <f t="shared" si="315"/>
        <v/>
      </c>
      <c r="DA258" s="6">
        <f t="shared" si="284"/>
        <v>252</v>
      </c>
      <c r="DB258" s="4">
        <f t="shared" si="263"/>
        <v>625</v>
      </c>
      <c r="DC258" s="6">
        <f t="shared" si="316"/>
        <v>395</v>
      </c>
      <c r="DE258" s="24">
        <f t="shared" si="272"/>
        <v>1020</v>
      </c>
      <c r="DF258" s="42" t="str">
        <f t="shared" si="317"/>
        <v>NA</v>
      </c>
      <c r="DG258" s="43" t="str" cm="1">
        <f t="array" ref="DG258">IFERROR(_xlfn.XLOOKUP($B$4&amp;$B$11&amp;DF258,$A$69:$A$91&amp;$B$69:$B$91&amp;$C$69:$C$91,$D$69:$D$91),"")</f>
        <v/>
      </c>
      <c r="DH258" s="44" t="str">
        <f t="shared" si="330"/>
        <v/>
      </c>
      <c r="DI258" s="44">
        <f t="shared" si="318"/>
        <v>0</v>
      </c>
      <c r="DJ258" s="44">
        <f t="shared" si="319"/>
        <v>395</v>
      </c>
      <c r="DK258" s="42" t="str">
        <f t="shared" si="320"/>
        <v/>
      </c>
      <c r="DL258" s="42"/>
      <c r="DO258" s="6">
        <f t="shared" si="285"/>
        <v>252</v>
      </c>
      <c r="DP258" s="3">
        <f t="shared" si="264"/>
        <v>625</v>
      </c>
      <c r="DS258" s="24">
        <f t="shared" si="279"/>
        <v>625</v>
      </c>
      <c r="DT258" s="42" t="str">
        <f t="shared" si="321"/>
        <v>NA</v>
      </c>
      <c r="DU258" s="43" t="str" cm="1">
        <f t="array" ref="DU258">IFERROR(_xlfn.XLOOKUP($B$4&amp;$B$11&amp;DT258,$A$69:$A$91&amp;$B$69:$B$91&amp;$C$69:$C$91,$D$69:$D$91),"")</f>
        <v/>
      </c>
      <c r="DV258" s="44" t="str">
        <f t="shared" si="331"/>
        <v/>
      </c>
      <c r="DW258" s="44">
        <f t="shared" si="322"/>
        <v>0</v>
      </c>
      <c r="DX258" s="44">
        <f t="shared" si="323"/>
        <v>0</v>
      </c>
      <c r="DY258" s="42" t="str">
        <f t="shared" si="324"/>
        <v/>
      </c>
      <c r="DZ258" s="42"/>
      <c r="EC258" s="6">
        <f t="shared" si="286"/>
        <v>252</v>
      </c>
      <c r="ED258" s="47">
        <f t="shared" si="334"/>
        <v>531.91489361702122</v>
      </c>
      <c r="EE258" s="6">
        <f t="shared" si="333"/>
        <v>395</v>
      </c>
      <c r="EG258" s="8">
        <f t="shared" si="273"/>
        <v>926.91489361702122</v>
      </c>
      <c r="EH258" s="45" t="s">
        <v>62</v>
      </c>
      <c r="EI258" s="110">
        <f t="shared" si="335"/>
        <v>0</v>
      </c>
      <c r="EJ258" s="109">
        <f t="shared" si="332"/>
        <v>0</v>
      </c>
      <c r="EK258" s="109">
        <f t="shared" si="325"/>
        <v>0</v>
      </c>
      <c r="EL258" s="44">
        <f t="shared" si="326"/>
        <v>395</v>
      </c>
      <c r="EM258" s="42" t="str">
        <f t="shared" si="327"/>
        <v/>
      </c>
    </row>
    <row r="259" spans="21:143" x14ac:dyDescent="0.25">
      <c r="U259" s="6">
        <f t="shared" si="280"/>
        <v>253</v>
      </c>
      <c r="V259" s="9">
        <f t="shared" si="287"/>
        <v>500</v>
      </c>
      <c r="Y259" s="8">
        <f t="shared" si="267"/>
        <v>500</v>
      </c>
      <c r="Z259" s="30" t="str">
        <f t="shared" si="288"/>
        <v>NA</v>
      </c>
      <c r="AA259" s="28" t="str" cm="1">
        <f t="array" ref="AA259">IFERROR(_xlfn.XLOOKUP($B$4&amp;$B$11&amp;Z259,$A$69:$A$91&amp;$B$69:$B$91&amp;$C$69:$C$91,$D$69:$D$91),"")</f>
        <v/>
      </c>
      <c r="AB259" s="30" t="str">
        <f t="shared" si="274"/>
        <v/>
      </c>
      <c r="AC259" s="29" t="str">
        <f t="shared" si="289"/>
        <v/>
      </c>
      <c r="AD259" s="29">
        <f t="shared" si="290"/>
        <v>0</v>
      </c>
      <c r="AE259" s="30" t="str">
        <f t="shared" si="291"/>
        <v/>
      </c>
      <c r="AI259" s="6">
        <f t="shared" si="281"/>
        <v>253</v>
      </c>
      <c r="AJ259" s="9">
        <f t="shared" si="292"/>
        <v>500</v>
      </c>
      <c r="AM259" s="8">
        <f t="shared" si="268"/>
        <v>500</v>
      </c>
      <c r="AN259" s="32" t="str">
        <f t="shared" si="293"/>
        <v>NA</v>
      </c>
      <c r="AO259" s="33" t="str" cm="1">
        <f t="array" ref="AO259">IFERROR(_xlfn.XLOOKUP($B$4&amp;$B$11&amp;AN259,$A$69:$A$91&amp;$B$69:$B$91&amp;$C$69:$C$91,$D$69:$D$91),"")</f>
        <v/>
      </c>
      <c r="AP259" s="32" t="str">
        <f t="shared" si="275"/>
        <v/>
      </c>
      <c r="AQ259" s="37" t="str">
        <f t="shared" si="294"/>
        <v/>
      </c>
      <c r="AR259" s="37">
        <f t="shared" si="295"/>
        <v>0</v>
      </c>
      <c r="AS259" s="32" t="str">
        <f t="shared" si="296"/>
        <v/>
      </c>
      <c r="AT259" s="32"/>
      <c r="AU259" s="8"/>
      <c r="AV259" s="8"/>
      <c r="AW259" s="20">
        <f t="shared" si="265"/>
        <v>253</v>
      </c>
      <c r="AX259" s="22">
        <f t="shared" ref="AX259:AX306" si="336">PMT($B$13/12,240,150000,0)*-1</f>
        <v>625</v>
      </c>
      <c r="AY259" s="8"/>
      <c r="AZ259" s="8"/>
      <c r="BA259" s="22">
        <f t="shared" si="266"/>
        <v>625</v>
      </c>
      <c r="BB259" s="32" t="str">
        <f t="shared" si="297"/>
        <v>NA</v>
      </c>
      <c r="BC259" s="33" t="str" cm="1">
        <f t="array" ref="BC259">IFERROR(_xlfn.XLOOKUP($B$4&amp;$B$11&amp;BB259,$A$69:$A$91&amp;$B$69:$B$91&amp;$C$69:$C$91,$D$69:$D$91),"")</f>
        <v/>
      </c>
      <c r="BD259" s="37" t="str">
        <f t="shared" si="328"/>
        <v/>
      </c>
      <c r="BE259" s="37">
        <f t="shared" si="298"/>
        <v>0</v>
      </c>
      <c r="BF259" s="37">
        <f t="shared" si="299"/>
        <v>0</v>
      </c>
      <c r="BG259" s="32" t="str">
        <f t="shared" si="300"/>
        <v/>
      </c>
      <c r="BK259" s="20">
        <f t="shared" si="276"/>
        <v>253</v>
      </c>
      <c r="BL259" s="22">
        <f t="shared" ref="BL259:BL306" si="337">PMT($B$13/12,240,150000,0)*-1</f>
        <v>625</v>
      </c>
      <c r="BO259" s="22">
        <f t="shared" si="269"/>
        <v>625</v>
      </c>
      <c r="BP259" s="32" t="str">
        <f t="shared" si="301"/>
        <v>NA</v>
      </c>
      <c r="BQ259" s="33" t="str" cm="1">
        <f t="array" ref="BQ259">IFERROR(_xlfn.XLOOKUP($B$4&amp;$B$11&amp;BP259,$A$69:$A$91&amp;$B$69:$B$91&amp;$C$69:$C$91,$D$69:$D$91),"")</f>
        <v/>
      </c>
      <c r="BR259" s="37" t="str">
        <f t="shared" si="329"/>
        <v/>
      </c>
      <c r="BS259" s="37">
        <f t="shared" si="302"/>
        <v>0</v>
      </c>
      <c r="BT259" s="37">
        <f t="shared" si="303"/>
        <v>0</v>
      </c>
      <c r="BU259" s="32" t="str">
        <f t="shared" si="304"/>
        <v/>
      </c>
      <c r="BV259" s="32"/>
      <c r="BY259" s="6">
        <f t="shared" si="282"/>
        <v>253</v>
      </c>
      <c r="BZ259" s="9">
        <f t="shared" si="305"/>
        <v>500</v>
      </c>
      <c r="CA259" s="6">
        <f t="shared" si="306"/>
        <v>0</v>
      </c>
      <c r="CC259" s="8">
        <f t="shared" si="270"/>
        <v>500</v>
      </c>
      <c r="CD259" s="42" t="str">
        <f t="shared" si="307"/>
        <v>NA</v>
      </c>
      <c r="CE259" s="43" t="str" cm="1">
        <f t="array" ref="CE259">IFERROR(_xlfn.XLOOKUP($B$4&amp;$B$11&amp;CD259,$A$69:$A$91&amp;$B$69:$B$91&amp;$C$69:$C$91,$D$69:$D$91),"")</f>
        <v/>
      </c>
      <c r="CF259" s="42" t="str">
        <f t="shared" si="277"/>
        <v/>
      </c>
      <c r="CG259" s="44" t="str">
        <f t="shared" si="308"/>
        <v/>
      </c>
      <c r="CH259" s="44">
        <f t="shared" si="309"/>
        <v>0</v>
      </c>
      <c r="CI259" s="42" t="str">
        <f t="shared" si="310"/>
        <v/>
      </c>
      <c r="CJ259" s="42"/>
      <c r="CM259" s="6">
        <f t="shared" si="283"/>
        <v>253</v>
      </c>
      <c r="CN259" s="9">
        <f t="shared" si="311"/>
        <v>500</v>
      </c>
      <c r="CQ259" s="8">
        <f t="shared" si="271"/>
        <v>500</v>
      </c>
      <c r="CR259" s="42" t="str">
        <f t="shared" si="312"/>
        <v>NA</v>
      </c>
      <c r="CS259" s="43" t="str" cm="1">
        <f t="array" ref="CS259">IFERROR(_xlfn.XLOOKUP($B$4&amp;$B$11&amp;CR259,$A$69:$A$91&amp;$B$69:$B$91&amp;$C$69:$C$91,$D$69:$D$91),"")</f>
        <v/>
      </c>
      <c r="CT259" s="42" t="str">
        <f t="shared" si="278"/>
        <v/>
      </c>
      <c r="CU259" s="44" t="str">
        <f t="shared" si="313"/>
        <v/>
      </c>
      <c r="CV259" s="44">
        <f t="shared" si="314"/>
        <v>0</v>
      </c>
      <c r="CW259" s="42" t="str">
        <f t="shared" si="315"/>
        <v/>
      </c>
      <c r="DA259" s="6">
        <f t="shared" si="284"/>
        <v>253</v>
      </c>
      <c r="DB259" s="4">
        <f t="shared" ref="DB259:DB306" si="338">PMT($B$13/12,240,150000,0)*-1</f>
        <v>625</v>
      </c>
      <c r="DC259" s="6">
        <f t="shared" si="316"/>
        <v>0</v>
      </c>
      <c r="DE259" s="24">
        <f t="shared" si="272"/>
        <v>625</v>
      </c>
      <c r="DF259" s="42" t="str">
        <f t="shared" si="317"/>
        <v>NA</v>
      </c>
      <c r="DG259" s="43" t="str" cm="1">
        <f t="array" ref="DG259">IFERROR(_xlfn.XLOOKUP($B$4&amp;$B$11&amp;DF259,$A$69:$A$91&amp;$B$69:$B$91&amp;$C$69:$C$91,$D$69:$D$91),"")</f>
        <v/>
      </c>
      <c r="DH259" s="44" t="str">
        <f t="shared" si="330"/>
        <v/>
      </c>
      <c r="DI259" s="44">
        <f t="shared" si="318"/>
        <v>0</v>
      </c>
      <c r="DJ259" s="44">
        <f t="shared" si="319"/>
        <v>0</v>
      </c>
      <c r="DK259" s="42" t="str">
        <f t="shared" si="320"/>
        <v/>
      </c>
      <c r="DL259" s="42"/>
      <c r="DO259" s="6">
        <f t="shared" si="285"/>
        <v>253</v>
      </c>
      <c r="DP259" s="3">
        <f t="shared" ref="DP259:DP306" si="339">PMT($B$13/12,240,150000,0)*-1</f>
        <v>625</v>
      </c>
      <c r="DS259" s="24">
        <f t="shared" si="279"/>
        <v>625</v>
      </c>
      <c r="DT259" s="42" t="str">
        <f t="shared" si="321"/>
        <v>NA</v>
      </c>
      <c r="DU259" s="43" t="str" cm="1">
        <f t="array" ref="DU259">IFERROR(_xlfn.XLOOKUP($B$4&amp;$B$11&amp;DT259,$A$69:$A$91&amp;$B$69:$B$91&amp;$C$69:$C$91,$D$69:$D$91),"")</f>
        <v/>
      </c>
      <c r="DV259" s="44" t="str">
        <f t="shared" si="331"/>
        <v/>
      </c>
      <c r="DW259" s="44">
        <f t="shared" si="322"/>
        <v>0</v>
      </c>
      <c r="DX259" s="44">
        <f t="shared" si="323"/>
        <v>0</v>
      </c>
      <c r="DY259" s="42" t="str">
        <f t="shared" si="324"/>
        <v/>
      </c>
      <c r="DZ259" s="42"/>
      <c r="EC259" s="6">
        <f t="shared" si="286"/>
        <v>253</v>
      </c>
      <c r="ED259" s="47">
        <f t="shared" si="334"/>
        <v>531.91489361702122</v>
      </c>
      <c r="EE259" s="6">
        <f t="shared" si="333"/>
        <v>0</v>
      </c>
      <c r="EG259" s="8">
        <f t="shared" si="273"/>
        <v>531.91489361702122</v>
      </c>
      <c r="EH259" s="45" t="s">
        <v>62</v>
      </c>
      <c r="EI259" s="110">
        <f t="shared" si="335"/>
        <v>0</v>
      </c>
      <c r="EJ259" s="109">
        <f t="shared" si="332"/>
        <v>0</v>
      </c>
      <c r="EK259" s="109">
        <f t="shared" si="325"/>
        <v>0</v>
      </c>
      <c r="EL259" s="44">
        <f t="shared" si="326"/>
        <v>0</v>
      </c>
      <c r="EM259" s="42" t="str">
        <f t="shared" si="327"/>
        <v/>
      </c>
    </row>
    <row r="260" spans="21:143" x14ac:dyDescent="0.25">
      <c r="U260" s="6">
        <f t="shared" si="280"/>
        <v>254</v>
      </c>
      <c r="V260" s="9">
        <f t="shared" si="287"/>
        <v>500</v>
      </c>
      <c r="Y260" s="8">
        <f t="shared" si="267"/>
        <v>500</v>
      </c>
      <c r="Z260" s="30" t="str">
        <f t="shared" si="288"/>
        <v>NA</v>
      </c>
      <c r="AA260" s="28" t="str" cm="1">
        <f t="array" ref="AA260">IFERROR(_xlfn.XLOOKUP($B$4&amp;$B$11&amp;Z260,$A$69:$A$91&amp;$B$69:$B$91&amp;$C$69:$C$91,$D$69:$D$91),"")</f>
        <v/>
      </c>
      <c r="AB260" s="30" t="str">
        <f t="shared" si="274"/>
        <v/>
      </c>
      <c r="AC260" s="29" t="str">
        <f t="shared" si="289"/>
        <v/>
      </c>
      <c r="AD260" s="29">
        <f t="shared" si="290"/>
        <v>0</v>
      </c>
      <c r="AE260" s="30" t="str">
        <f t="shared" si="291"/>
        <v/>
      </c>
      <c r="AI260" s="6">
        <f t="shared" si="281"/>
        <v>254</v>
      </c>
      <c r="AJ260" s="9">
        <f t="shared" si="292"/>
        <v>500</v>
      </c>
      <c r="AM260" s="8">
        <f t="shared" si="268"/>
        <v>500</v>
      </c>
      <c r="AN260" s="32" t="str">
        <f t="shared" si="293"/>
        <v>NA</v>
      </c>
      <c r="AO260" s="33" t="str" cm="1">
        <f t="array" ref="AO260">IFERROR(_xlfn.XLOOKUP($B$4&amp;$B$11&amp;AN260,$A$69:$A$91&amp;$B$69:$B$91&amp;$C$69:$C$91,$D$69:$D$91),"")</f>
        <v/>
      </c>
      <c r="AP260" s="32" t="str">
        <f t="shared" si="275"/>
        <v/>
      </c>
      <c r="AQ260" s="37" t="str">
        <f t="shared" si="294"/>
        <v/>
      </c>
      <c r="AR260" s="37">
        <f t="shared" si="295"/>
        <v>0</v>
      </c>
      <c r="AS260" s="32" t="str">
        <f t="shared" si="296"/>
        <v/>
      </c>
      <c r="AT260" s="32"/>
      <c r="AU260" s="8"/>
      <c r="AV260" s="8"/>
      <c r="AW260" s="20">
        <f t="shared" ref="AW260:AW323" si="340">AW259+1</f>
        <v>254</v>
      </c>
      <c r="AX260" s="22">
        <f t="shared" si="336"/>
        <v>625</v>
      </c>
      <c r="AY260" s="8"/>
      <c r="AZ260" s="8"/>
      <c r="BA260" s="22">
        <f t="shared" ref="BA260:BA306" si="341">AX260+AY260+AZ260</f>
        <v>625</v>
      </c>
      <c r="BB260" s="32" t="str">
        <f t="shared" si="297"/>
        <v>NA</v>
      </c>
      <c r="BC260" s="33" t="str" cm="1">
        <f t="array" ref="BC260">IFERROR(_xlfn.XLOOKUP($B$4&amp;$B$11&amp;BB260,$A$69:$A$91&amp;$B$69:$B$91&amp;$C$69:$C$91,$D$69:$D$91),"")</f>
        <v/>
      </c>
      <c r="BD260" s="37" t="str">
        <f t="shared" si="328"/>
        <v/>
      </c>
      <c r="BE260" s="37">
        <f t="shared" si="298"/>
        <v>0</v>
      </c>
      <c r="BF260" s="37">
        <f t="shared" si="299"/>
        <v>0</v>
      </c>
      <c r="BG260" s="32" t="str">
        <f t="shared" si="300"/>
        <v/>
      </c>
      <c r="BK260" s="20">
        <f t="shared" si="276"/>
        <v>254</v>
      </c>
      <c r="BL260" s="22">
        <f t="shared" si="337"/>
        <v>625</v>
      </c>
      <c r="BO260" s="22">
        <f t="shared" si="269"/>
        <v>625</v>
      </c>
      <c r="BP260" s="32" t="str">
        <f t="shared" si="301"/>
        <v>NA</v>
      </c>
      <c r="BQ260" s="33" t="str" cm="1">
        <f t="array" ref="BQ260">IFERROR(_xlfn.XLOOKUP($B$4&amp;$B$11&amp;BP260,$A$69:$A$91&amp;$B$69:$B$91&amp;$C$69:$C$91,$D$69:$D$91),"")</f>
        <v/>
      </c>
      <c r="BR260" s="37" t="str">
        <f t="shared" si="329"/>
        <v/>
      </c>
      <c r="BS260" s="37">
        <f t="shared" si="302"/>
        <v>0</v>
      </c>
      <c r="BT260" s="37">
        <f t="shared" si="303"/>
        <v>0</v>
      </c>
      <c r="BU260" s="32" t="str">
        <f t="shared" si="304"/>
        <v/>
      </c>
      <c r="BV260" s="32"/>
      <c r="BY260" s="6">
        <f t="shared" si="282"/>
        <v>254</v>
      </c>
      <c r="BZ260" s="9">
        <f t="shared" si="305"/>
        <v>500</v>
      </c>
      <c r="CA260" s="6">
        <f t="shared" si="306"/>
        <v>0</v>
      </c>
      <c r="CC260" s="8">
        <f t="shared" si="270"/>
        <v>500</v>
      </c>
      <c r="CD260" s="42" t="str">
        <f t="shared" si="307"/>
        <v>NA</v>
      </c>
      <c r="CE260" s="43" t="str" cm="1">
        <f t="array" ref="CE260">IFERROR(_xlfn.XLOOKUP($B$4&amp;$B$11&amp;CD260,$A$69:$A$91&amp;$B$69:$B$91&amp;$C$69:$C$91,$D$69:$D$91),"")</f>
        <v/>
      </c>
      <c r="CF260" s="42" t="str">
        <f t="shared" si="277"/>
        <v/>
      </c>
      <c r="CG260" s="44" t="str">
        <f t="shared" si="308"/>
        <v/>
      </c>
      <c r="CH260" s="44">
        <f t="shared" si="309"/>
        <v>0</v>
      </c>
      <c r="CI260" s="42" t="str">
        <f t="shared" si="310"/>
        <v/>
      </c>
      <c r="CJ260" s="42"/>
      <c r="CM260" s="6">
        <f t="shared" si="283"/>
        <v>254</v>
      </c>
      <c r="CN260" s="9">
        <f t="shared" si="311"/>
        <v>500</v>
      </c>
      <c r="CQ260" s="8">
        <f t="shared" si="271"/>
        <v>500</v>
      </c>
      <c r="CR260" s="42" t="str">
        <f t="shared" si="312"/>
        <v>NA</v>
      </c>
      <c r="CS260" s="43" t="str" cm="1">
        <f t="array" ref="CS260">IFERROR(_xlfn.XLOOKUP($B$4&amp;$B$11&amp;CR260,$A$69:$A$91&amp;$B$69:$B$91&amp;$C$69:$C$91,$D$69:$D$91),"")</f>
        <v/>
      </c>
      <c r="CT260" s="42" t="str">
        <f t="shared" si="278"/>
        <v/>
      </c>
      <c r="CU260" s="44" t="str">
        <f t="shared" si="313"/>
        <v/>
      </c>
      <c r="CV260" s="44">
        <f t="shared" si="314"/>
        <v>0</v>
      </c>
      <c r="CW260" s="42" t="str">
        <f t="shared" si="315"/>
        <v/>
      </c>
      <c r="DA260" s="6">
        <f t="shared" si="284"/>
        <v>254</v>
      </c>
      <c r="DB260" s="4">
        <f t="shared" si="338"/>
        <v>625</v>
      </c>
      <c r="DC260" s="6">
        <f t="shared" si="316"/>
        <v>0</v>
      </c>
      <c r="DE260" s="24">
        <f t="shared" si="272"/>
        <v>625</v>
      </c>
      <c r="DF260" s="42" t="str">
        <f t="shared" si="317"/>
        <v>NA</v>
      </c>
      <c r="DG260" s="43" t="str" cm="1">
        <f t="array" ref="DG260">IFERROR(_xlfn.XLOOKUP($B$4&amp;$B$11&amp;DF260,$A$69:$A$91&amp;$B$69:$B$91&amp;$C$69:$C$91,$D$69:$D$91),"")</f>
        <v/>
      </c>
      <c r="DH260" s="44" t="str">
        <f t="shared" si="330"/>
        <v/>
      </c>
      <c r="DI260" s="44">
        <f t="shared" si="318"/>
        <v>0</v>
      </c>
      <c r="DJ260" s="44">
        <f t="shared" si="319"/>
        <v>0</v>
      </c>
      <c r="DK260" s="42" t="str">
        <f t="shared" si="320"/>
        <v/>
      </c>
      <c r="DL260" s="42"/>
      <c r="DO260" s="6">
        <f t="shared" si="285"/>
        <v>254</v>
      </c>
      <c r="DP260" s="3">
        <f t="shared" si="339"/>
        <v>625</v>
      </c>
      <c r="DS260" s="24">
        <f t="shared" si="279"/>
        <v>625</v>
      </c>
      <c r="DT260" s="42" t="str">
        <f t="shared" si="321"/>
        <v>NA</v>
      </c>
      <c r="DU260" s="43" t="str" cm="1">
        <f t="array" ref="DU260">IFERROR(_xlfn.XLOOKUP($B$4&amp;$B$11&amp;DT260,$A$69:$A$91&amp;$B$69:$B$91&amp;$C$69:$C$91,$D$69:$D$91),"")</f>
        <v/>
      </c>
      <c r="DV260" s="44" t="str">
        <f t="shared" si="331"/>
        <v/>
      </c>
      <c r="DW260" s="44">
        <f t="shared" si="322"/>
        <v>0</v>
      </c>
      <c r="DX260" s="44">
        <f t="shared" si="323"/>
        <v>0</v>
      </c>
      <c r="DY260" s="42" t="str">
        <f t="shared" si="324"/>
        <v/>
      </c>
      <c r="DZ260" s="42"/>
      <c r="EC260" s="6">
        <f t="shared" si="286"/>
        <v>254</v>
      </c>
      <c r="ED260" s="47">
        <f t="shared" si="334"/>
        <v>531.91489361702122</v>
      </c>
      <c r="EE260" s="6">
        <f t="shared" si="333"/>
        <v>0</v>
      </c>
      <c r="EG260" s="8">
        <f t="shared" si="273"/>
        <v>531.91489361702122</v>
      </c>
      <c r="EH260" s="45" t="s">
        <v>62</v>
      </c>
      <c r="EI260" s="110">
        <f t="shared" si="335"/>
        <v>0</v>
      </c>
      <c r="EJ260" s="109">
        <f t="shared" si="332"/>
        <v>0</v>
      </c>
      <c r="EK260" s="109">
        <f t="shared" si="325"/>
        <v>0</v>
      </c>
      <c r="EL260" s="44">
        <f t="shared" si="326"/>
        <v>0</v>
      </c>
      <c r="EM260" s="42" t="str">
        <f t="shared" si="327"/>
        <v/>
      </c>
    </row>
    <row r="261" spans="21:143" x14ac:dyDescent="0.25">
      <c r="U261" s="6">
        <f t="shared" si="280"/>
        <v>255</v>
      </c>
      <c r="V261" s="9">
        <f t="shared" si="287"/>
        <v>500</v>
      </c>
      <c r="Y261" s="8">
        <f t="shared" si="267"/>
        <v>500</v>
      </c>
      <c r="Z261" s="30" t="str">
        <f t="shared" si="288"/>
        <v>NA</v>
      </c>
      <c r="AA261" s="28" t="str" cm="1">
        <f t="array" ref="AA261">IFERROR(_xlfn.XLOOKUP($B$4&amp;$B$11&amp;Z261,$A$69:$A$91&amp;$B$69:$B$91&amp;$C$69:$C$91,$D$69:$D$91),"")</f>
        <v/>
      </c>
      <c r="AB261" s="30" t="str">
        <f t="shared" si="274"/>
        <v/>
      </c>
      <c r="AC261" s="29" t="str">
        <f t="shared" si="289"/>
        <v/>
      </c>
      <c r="AD261" s="29">
        <f t="shared" si="290"/>
        <v>0</v>
      </c>
      <c r="AE261" s="30" t="str">
        <f t="shared" si="291"/>
        <v/>
      </c>
      <c r="AI261" s="6">
        <f t="shared" si="281"/>
        <v>255</v>
      </c>
      <c r="AJ261" s="9">
        <f t="shared" si="292"/>
        <v>500</v>
      </c>
      <c r="AM261" s="8">
        <f t="shared" si="268"/>
        <v>500</v>
      </c>
      <c r="AN261" s="32" t="str">
        <f t="shared" si="293"/>
        <v>NA</v>
      </c>
      <c r="AO261" s="33" t="str" cm="1">
        <f t="array" ref="AO261">IFERROR(_xlfn.XLOOKUP($B$4&amp;$B$11&amp;AN261,$A$69:$A$91&amp;$B$69:$B$91&amp;$C$69:$C$91,$D$69:$D$91),"")</f>
        <v/>
      </c>
      <c r="AP261" s="32" t="str">
        <f t="shared" si="275"/>
        <v/>
      </c>
      <c r="AQ261" s="37" t="str">
        <f t="shared" si="294"/>
        <v/>
      </c>
      <c r="AR261" s="37">
        <f t="shared" si="295"/>
        <v>0</v>
      </c>
      <c r="AS261" s="32" t="str">
        <f t="shared" si="296"/>
        <v/>
      </c>
      <c r="AT261" s="32"/>
      <c r="AU261" s="8"/>
      <c r="AV261" s="8"/>
      <c r="AW261" s="20">
        <f t="shared" si="340"/>
        <v>255</v>
      </c>
      <c r="AX261" s="22">
        <f t="shared" si="336"/>
        <v>625</v>
      </c>
      <c r="AY261" s="8"/>
      <c r="AZ261" s="8"/>
      <c r="BA261" s="22">
        <f t="shared" si="341"/>
        <v>625</v>
      </c>
      <c r="BB261" s="32" t="str">
        <f t="shared" si="297"/>
        <v>NA</v>
      </c>
      <c r="BC261" s="33" t="str" cm="1">
        <f t="array" ref="BC261">IFERROR(_xlfn.XLOOKUP($B$4&amp;$B$11&amp;BB261,$A$69:$A$91&amp;$B$69:$B$91&amp;$C$69:$C$91,$D$69:$D$91),"")</f>
        <v/>
      </c>
      <c r="BD261" s="37" t="str">
        <f t="shared" si="328"/>
        <v/>
      </c>
      <c r="BE261" s="37">
        <f t="shared" si="298"/>
        <v>0</v>
      </c>
      <c r="BF261" s="37">
        <f t="shared" si="299"/>
        <v>0</v>
      </c>
      <c r="BG261" s="32" t="str">
        <f t="shared" si="300"/>
        <v/>
      </c>
      <c r="BK261" s="20">
        <f t="shared" si="276"/>
        <v>255</v>
      </c>
      <c r="BL261" s="22">
        <f t="shared" si="337"/>
        <v>625</v>
      </c>
      <c r="BO261" s="22">
        <f t="shared" si="269"/>
        <v>625</v>
      </c>
      <c r="BP261" s="32" t="str">
        <f t="shared" si="301"/>
        <v>NA</v>
      </c>
      <c r="BQ261" s="33" t="str" cm="1">
        <f t="array" ref="BQ261">IFERROR(_xlfn.XLOOKUP($B$4&amp;$B$11&amp;BP261,$A$69:$A$91&amp;$B$69:$B$91&amp;$C$69:$C$91,$D$69:$D$91),"")</f>
        <v/>
      </c>
      <c r="BR261" s="37" t="str">
        <f t="shared" si="329"/>
        <v/>
      </c>
      <c r="BS261" s="37">
        <f t="shared" si="302"/>
        <v>0</v>
      </c>
      <c r="BT261" s="37">
        <f t="shared" si="303"/>
        <v>0</v>
      </c>
      <c r="BU261" s="32" t="str">
        <f t="shared" si="304"/>
        <v/>
      </c>
      <c r="BV261" s="32"/>
      <c r="BY261" s="6">
        <f t="shared" si="282"/>
        <v>255</v>
      </c>
      <c r="BZ261" s="9">
        <f t="shared" si="305"/>
        <v>500</v>
      </c>
      <c r="CA261" s="6">
        <f t="shared" si="306"/>
        <v>0</v>
      </c>
      <c r="CC261" s="8">
        <f t="shared" si="270"/>
        <v>500</v>
      </c>
      <c r="CD261" s="42" t="str">
        <f t="shared" si="307"/>
        <v>NA</v>
      </c>
      <c r="CE261" s="43" t="str" cm="1">
        <f t="array" ref="CE261">IFERROR(_xlfn.XLOOKUP($B$4&amp;$B$11&amp;CD261,$A$69:$A$91&amp;$B$69:$B$91&amp;$C$69:$C$91,$D$69:$D$91),"")</f>
        <v/>
      </c>
      <c r="CF261" s="42" t="str">
        <f t="shared" si="277"/>
        <v/>
      </c>
      <c r="CG261" s="44" t="str">
        <f t="shared" si="308"/>
        <v/>
      </c>
      <c r="CH261" s="44">
        <f t="shared" si="309"/>
        <v>0</v>
      </c>
      <c r="CI261" s="42" t="str">
        <f t="shared" si="310"/>
        <v/>
      </c>
      <c r="CJ261" s="42"/>
      <c r="CM261" s="6">
        <f t="shared" si="283"/>
        <v>255</v>
      </c>
      <c r="CN261" s="9">
        <f t="shared" si="311"/>
        <v>500</v>
      </c>
      <c r="CQ261" s="8">
        <f t="shared" si="271"/>
        <v>500</v>
      </c>
      <c r="CR261" s="42" t="str">
        <f t="shared" si="312"/>
        <v>NA</v>
      </c>
      <c r="CS261" s="43" t="str" cm="1">
        <f t="array" ref="CS261">IFERROR(_xlfn.XLOOKUP($B$4&amp;$B$11&amp;CR261,$A$69:$A$91&amp;$B$69:$B$91&amp;$C$69:$C$91,$D$69:$D$91),"")</f>
        <v/>
      </c>
      <c r="CT261" s="42" t="str">
        <f t="shared" si="278"/>
        <v/>
      </c>
      <c r="CU261" s="44" t="str">
        <f t="shared" si="313"/>
        <v/>
      </c>
      <c r="CV261" s="44">
        <f t="shared" si="314"/>
        <v>0</v>
      </c>
      <c r="CW261" s="42" t="str">
        <f t="shared" si="315"/>
        <v/>
      </c>
      <c r="DA261" s="6">
        <f t="shared" si="284"/>
        <v>255</v>
      </c>
      <c r="DB261" s="4">
        <f t="shared" si="338"/>
        <v>625</v>
      </c>
      <c r="DC261" s="6">
        <f t="shared" si="316"/>
        <v>0</v>
      </c>
      <c r="DE261" s="24">
        <f t="shared" si="272"/>
        <v>625</v>
      </c>
      <c r="DF261" s="42" t="str">
        <f t="shared" si="317"/>
        <v>NA</v>
      </c>
      <c r="DG261" s="43" t="str" cm="1">
        <f t="array" ref="DG261">IFERROR(_xlfn.XLOOKUP($B$4&amp;$B$11&amp;DF261,$A$69:$A$91&amp;$B$69:$B$91&amp;$C$69:$C$91,$D$69:$D$91),"")</f>
        <v/>
      </c>
      <c r="DH261" s="44" t="str">
        <f t="shared" si="330"/>
        <v/>
      </c>
      <c r="DI261" s="44">
        <f t="shared" si="318"/>
        <v>0</v>
      </c>
      <c r="DJ261" s="44">
        <f t="shared" si="319"/>
        <v>0</v>
      </c>
      <c r="DK261" s="42" t="str">
        <f t="shared" si="320"/>
        <v/>
      </c>
      <c r="DL261" s="42"/>
      <c r="DO261" s="6">
        <f t="shared" si="285"/>
        <v>255</v>
      </c>
      <c r="DP261" s="3">
        <f t="shared" si="339"/>
        <v>625</v>
      </c>
      <c r="DS261" s="24">
        <f t="shared" si="279"/>
        <v>625</v>
      </c>
      <c r="DT261" s="42" t="str">
        <f t="shared" si="321"/>
        <v>NA</v>
      </c>
      <c r="DU261" s="43" t="str" cm="1">
        <f t="array" ref="DU261">IFERROR(_xlfn.XLOOKUP($B$4&amp;$B$11&amp;DT261,$A$69:$A$91&amp;$B$69:$B$91&amp;$C$69:$C$91,$D$69:$D$91),"")</f>
        <v/>
      </c>
      <c r="DV261" s="44" t="str">
        <f t="shared" si="331"/>
        <v/>
      </c>
      <c r="DW261" s="44">
        <f t="shared" si="322"/>
        <v>0</v>
      </c>
      <c r="DX261" s="44">
        <f t="shared" si="323"/>
        <v>0</v>
      </c>
      <c r="DY261" s="42" t="str">
        <f t="shared" si="324"/>
        <v/>
      </c>
      <c r="DZ261" s="42"/>
      <c r="EC261" s="6">
        <f t="shared" si="286"/>
        <v>255</v>
      </c>
      <c r="ED261" s="47">
        <f t="shared" si="334"/>
        <v>531.91489361702122</v>
      </c>
      <c r="EE261" s="6">
        <f t="shared" si="333"/>
        <v>0</v>
      </c>
      <c r="EG261" s="8">
        <f t="shared" si="273"/>
        <v>531.91489361702122</v>
      </c>
      <c r="EH261" s="45" t="s">
        <v>62</v>
      </c>
      <c r="EI261" s="110">
        <f t="shared" si="335"/>
        <v>0</v>
      </c>
      <c r="EJ261" s="109">
        <f t="shared" si="332"/>
        <v>0</v>
      </c>
      <c r="EK261" s="109">
        <f t="shared" si="325"/>
        <v>0</v>
      </c>
      <c r="EL261" s="44">
        <f t="shared" si="326"/>
        <v>0</v>
      </c>
      <c r="EM261" s="42" t="str">
        <f t="shared" si="327"/>
        <v/>
      </c>
    </row>
    <row r="262" spans="21:143" x14ac:dyDescent="0.25">
      <c r="U262" s="6">
        <f t="shared" si="280"/>
        <v>256</v>
      </c>
      <c r="V262" s="9">
        <f t="shared" si="287"/>
        <v>500</v>
      </c>
      <c r="Y262" s="8">
        <f t="shared" si="267"/>
        <v>500</v>
      </c>
      <c r="Z262" s="30" t="str">
        <f t="shared" si="288"/>
        <v>NA</v>
      </c>
      <c r="AA262" s="28" t="str" cm="1">
        <f t="array" ref="AA262">IFERROR(_xlfn.XLOOKUP($B$4&amp;$B$11&amp;Z262,$A$69:$A$91&amp;$B$69:$B$91&amp;$C$69:$C$91,$D$69:$D$91),"")</f>
        <v/>
      </c>
      <c r="AB262" s="30" t="str">
        <f t="shared" si="274"/>
        <v/>
      </c>
      <c r="AC262" s="29" t="str">
        <f t="shared" si="289"/>
        <v/>
      </c>
      <c r="AD262" s="29">
        <f t="shared" si="290"/>
        <v>0</v>
      </c>
      <c r="AE262" s="30" t="str">
        <f t="shared" si="291"/>
        <v/>
      </c>
      <c r="AI262" s="6">
        <f t="shared" si="281"/>
        <v>256</v>
      </c>
      <c r="AJ262" s="9">
        <f t="shared" si="292"/>
        <v>500</v>
      </c>
      <c r="AM262" s="8">
        <f t="shared" si="268"/>
        <v>500</v>
      </c>
      <c r="AN262" s="32" t="str">
        <f t="shared" si="293"/>
        <v>NA</v>
      </c>
      <c r="AO262" s="33" t="str" cm="1">
        <f t="array" ref="AO262">IFERROR(_xlfn.XLOOKUP($B$4&amp;$B$11&amp;AN262,$A$69:$A$91&amp;$B$69:$B$91&amp;$C$69:$C$91,$D$69:$D$91),"")</f>
        <v/>
      </c>
      <c r="AP262" s="32" t="str">
        <f t="shared" si="275"/>
        <v/>
      </c>
      <c r="AQ262" s="37" t="str">
        <f t="shared" si="294"/>
        <v/>
      </c>
      <c r="AR262" s="37">
        <f t="shared" si="295"/>
        <v>0</v>
      </c>
      <c r="AS262" s="32" t="str">
        <f t="shared" si="296"/>
        <v/>
      </c>
      <c r="AT262" s="32"/>
      <c r="AU262" s="8"/>
      <c r="AV262" s="8"/>
      <c r="AW262" s="20">
        <f t="shared" si="340"/>
        <v>256</v>
      </c>
      <c r="AX262" s="22">
        <f t="shared" si="336"/>
        <v>625</v>
      </c>
      <c r="AY262" s="8"/>
      <c r="AZ262" s="8"/>
      <c r="BA262" s="22">
        <f t="shared" si="341"/>
        <v>625</v>
      </c>
      <c r="BB262" s="32" t="str">
        <f t="shared" si="297"/>
        <v>NA</v>
      </c>
      <c r="BC262" s="33" t="str" cm="1">
        <f t="array" ref="BC262">IFERROR(_xlfn.XLOOKUP($B$4&amp;$B$11&amp;BB262,$A$69:$A$91&amp;$B$69:$B$91&amp;$C$69:$C$91,$D$69:$D$91),"")</f>
        <v/>
      </c>
      <c r="BD262" s="37" t="str">
        <f t="shared" si="328"/>
        <v/>
      </c>
      <c r="BE262" s="37">
        <f t="shared" si="298"/>
        <v>0</v>
      </c>
      <c r="BF262" s="37">
        <f t="shared" si="299"/>
        <v>0</v>
      </c>
      <c r="BG262" s="32" t="str">
        <f t="shared" si="300"/>
        <v/>
      </c>
      <c r="BK262" s="20">
        <f t="shared" si="276"/>
        <v>256</v>
      </c>
      <c r="BL262" s="22">
        <f t="shared" si="337"/>
        <v>625</v>
      </c>
      <c r="BO262" s="22">
        <f t="shared" si="269"/>
        <v>625</v>
      </c>
      <c r="BP262" s="32" t="str">
        <f t="shared" si="301"/>
        <v>NA</v>
      </c>
      <c r="BQ262" s="33" t="str" cm="1">
        <f t="array" ref="BQ262">IFERROR(_xlfn.XLOOKUP($B$4&amp;$B$11&amp;BP262,$A$69:$A$91&amp;$B$69:$B$91&amp;$C$69:$C$91,$D$69:$D$91),"")</f>
        <v/>
      </c>
      <c r="BR262" s="37" t="str">
        <f t="shared" si="329"/>
        <v/>
      </c>
      <c r="BS262" s="37">
        <f t="shared" si="302"/>
        <v>0</v>
      </c>
      <c r="BT262" s="37">
        <f t="shared" si="303"/>
        <v>0</v>
      </c>
      <c r="BU262" s="32" t="str">
        <f t="shared" si="304"/>
        <v/>
      </c>
      <c r="BV262" s="32"/>
      <c r="BY262" s="6">
        <f t="shared" si="282"/>
        <v>256</v>
      </c>
      <c r="BZ262" s="9">
        <f t="shared" si="305"/>
        <v>500</v>
      </c>
      <c r="CA262" s="6">
        <f t="shared" si="306"/>
        <v>0</v>
      </c>
      <c r="CC262" s="8">
        <f t="shared" si="270"/>
        <v>500</v>
      </c>
      <c r="CD262" s="42" t="str">
        <f t="shared" si="307"/>
        <v>NA</v>
      </c>
      <c r="CE262" s="43" t="str" cm="1">
        <f t="array" ref="CE262">IFERROR(_xlfn.XLOOKUP($B$4&amp;$B$11&amp;CD262,$A$69:$A$91&amp;$B$69:$B$91&amp;$C$69:$C$91,$D$69:$D$91),"")</f>
        <v/>
      </c>
      <c r="CF262" s="42" t="str">
        <f t="shared" si="277"/>
        <v/>
      </c>
      <c r="CG262" s="44" t="str">
        <f t="shared" si="308"/>
        <v/>
      </c>
      <c r="CH262" s="44">
        <f t="shared" si="309"/>
        <v>0</v>
      </c>
      <c r="CI262" s="42" t="str">
        <f t="shared" si="310"/>
        <v/>
      </c>
      <c r="CJ262" s="42"/>
      <c r="CM262" s="6">
        <f t="shared" si="283"/>
        <v>256</v>
      </c>
      <c r="CN262" s="9">
        <f t="shared" si="311"/>
        <v>500</v>
      </c>
      <c r="CQ262" s="8">
        <f t="shared" si="271"/>
        <v>500</v>
      </c>
      <c r="CR262" s="42" t="str">
        <f t="shared" si="312"/>
        <v>NA</v>
      </c>
      <c r="CS262" s="43" t="str" cm="1">
        <f t="array" ref="CS262">IFERROR(_xlfn.XLOOKUP($B$4&amp;$B$11&amp;CR262,$A$69:$A$91&amp;$B$69:$B$91&amp;$C$69:$C$91,$D$69:$D$91),"")</f>
        <v/>
      </c>
      <c r="CT262" s="42" t="str">
        <f t="shared" si="278"/>
        <v/>
      </c>
      <c r="CU262" s="44" t="str">
        <f t="shared" si="313"/>
        <v/>
      </c>
      <c r="CV262" s="44">
        <f t="shared" si="314"/>
        <v>0</v>
      </c>
      <c r="CW262" s="42" t="str">
        <f t="shared" si="315"/>
        <v/>
      </c>
      <c r="DA262" s="6">
        <f t="shared" si="284"/>
        <v>256</v>
      </c>
      <c r="DB262" s="4">
        <f t="shared" si="338"/>
        <v>625</v>
      </c>
      <c r="DC262" s="6">
        <f t="shared" si="316"/>
        <v>0</v>
      </c>
      <c r="DE262" s="24">
        <f t="shared" si="272"/>
        <v>625</v>
      </c>
      <c r="DF262" s="42" t="str">
        <f t="shared" si="317"/>
        <v>NA</v>
      </c>
      <c r="DG262" s="43" t="str" cm="1">
        <f t="array" ref="DG262">IFERROR(_xlfn.XLOOKUP($B$4&amp;$B$11&amp;DF262,$A$69:$A$91&amp;$B$69:$B$91&amp;$C$69:$C$91,$D$69:$D$91),"")</f>
        <v/>
      </c>
      <c r="DH262" s="44" t="str">
        <f t="shared" si="330"/>
        <v/>
      </c>
      <c r="DI262" s="44">
        <f t="shared" si="318"/>
        <v>0</v>
      </c>
      <c r="DJ262" s="44">
        <f t="shared" si="319"/>
        <v>0</v>
      </c>
      <c r="DK262" s="42" t="str">
        <f t="shared" si="320"/>
        <v/>
      </c>
      <c r="DL262" s="42"/>
      <c r="DO262" s="6">
        <f t="shared" si="285"/>
        <v>256</v>
      </c>
      <c r="DP262" s="3">
        <f t="shared" si="339"/>
        <v>625</v>
      </c>
      <c r="DS262" s="24">
        <f t="shared" si="279"/>
        <v>625</v>
      </c>
      <c r="DT262" s="42" t="str">
        <f t="shared" si="321"/>
        <v>NA</v>
      </c>
      <c r="DU262" s="43" t="str" cm="1">
        <f t="array" ref="DU262">IFERROR(_xlfn.XLOOKUP($B$4&amp;$B$11&amp;DT262,$A$69:$A$91&amp;$B$69:$B$91&amp;$C$69:$C$91,$D$69:$D$91),"")</f>
        <v/>
      </c>
      <c r="DV262" s="44" t="str">
        <f t="shared" si="331"/>
        <v/>
      </c>
      <c r="DW262" s="44">
        <f t="shared" si="322"/>
        <v>0</v>
      </c>
      <c r="DX262" s="44">
        <f t="shared" si="323"/>
        <v>0</v>
      </c>
      <c r="DY262" s="42" t="str">
        <f t="shared" si="324"/>
        <v/>
      </c>
      <c r="DZ262" s="42"/>
      <c r="EC262" s="6">
        <f t="shared" si="286"/>
        <v>256</v>
      </c>
      <c r="ED262" s="47">
        <f t="shared" si="334"/>
        <v>531.91489361702122</v>
      </c>
      <c r="EE262" s="6">
        <f t="shared" si="333"/>
        <v>0</v>
      </c>
      <c r="EG262" s="8">
        <f t="shared" si="273"/>
        <v>531.91489361702122</v>
      </c>
      <c r="EH262" s="45" t="s">
        <v>62</v>
      </c>
      <c r="EI262" s="110">
        <f t="shared" si="335"/>
        <v>0</v>
      </c>
      <c r="EJ262" s="109">
        <f t="shared" si="332"/>
        <v>0</v>
      </c>
      <c r="EK262" s="109">
        <f t="shared" si="325"/>
        <v>0</v>
      </c>
      <c r="EL262" s="44">
        <f t="shared" si="326"/>
        <v>0</v>
      </c>
      <c r="EM262" s="42" t="str">
        <f t="shared" si="327"/>
        <v/>
      </c>
    </row>
    <row r="263" spans="21:143" x14ac:dyDescent="0.25">
      <c r="U263" s="6">
        <f t="shared" si="280"/>
        <v>257</v>
      </c>
      <c r="V263" s="9">
        <f t="shared" si="287"/>
        <v>500</v>
      </c>
      <c r="Y263" s="8">
        <f t="shared" ref="Y263:Y306" si="342">V263+W263+X263</f>
        <v>500</v>
      </c>
      <c r="Z263" s="30" t="str">
        <f t="shared" si="288"/>
        <v>NA</v>
      </c>
      <c r="AA263" s="28" t="str" cm="1">
        <f t="array" ref="AA263">IFERROR(_xlfn.XLOOKUP($B$4&amp;$B$11&amp;Z263,$A$69:$A$91&amp;$B$69:$B$91&amp;$C$69:$C$91,$D$69:$D$91),"")</f>
        <v/>
      </c>
      <c r="AB263" s="30" t="str">
        <f t="shared" si="274"/>
        <v/>
      </c>
      <c r="AC263" s="29" t="str">
        <f t="shared" si="289"/>
        <v/>
      </c>
      <c r="AD263" s="29">
        <f t="shared" si="290"/>
        <v>0</v>
      </c>
      <c r="AE263" s="30" t="str">
        <f t="shared" si="291"/>
        <v/>
      </c>
      <c r="AI263" s="6">
        <f t="shared" si="281"/>
        <v>257</v>
      </c>
      <c r="AJ263" s="9">
        <f t="shared" si="292"/>
        <v>500</v>
      </c>
      <c r="AM263" s="8">
        <f t="shared" ref="AM263:AM306" si="343">AJ263+AK263+AL263</f>
        <v>500</v>
      </c>
      <c r="AN263" s="32" t="str">
        <f t="shared" si="293"/>
        <v>NA</v>
      </c>
      <c r="AO263" s="33" t="str" cm="1">
        <f t="array" ref="AO263">IFERROR(_xlfn.XLOOKUP($B$4&amp;$B$11&amp;AN263,$A$69:$A$91&amp;$B$69:$B$91&amp;$C$69:$C$91,$D$69:$D$91),"")</f>
        <v/>
      </c>
      <c r="AP263" s="32" t="str">
        <f t="shared" si="275"/>
        <v/>
      </c>
      <c r="AQ263" s="37" t="str">
        <f t="shared" si="294"/>
        <v/>
      </c>
      <c r="AR263" s="37">
        <f t="shared" si="295"/>
        <v>0</v>
      </c>
      <c r="AS263" s="32" t="str">
        <f t="shared" si="296"/>
        <v/>
      </c>
      <c r="AT263" s="32"/>
      <c r="AU263" s="8"/>
      <c r="AV263" s="8"/>
      <c r="AW263" s="20">
        <f t="shared" si="340"/>
        <v>257</v>
      </c>
      <c r="AX263" s="22">
        <f t="shared" si="336"/>
        <v>625</v>
      </c>
      <c r="AY263" s="8"/>
      <c r="AZ263" s="8"/>
      <c r="BA263" s="22">
        <f t="shared" si="341"/>
        <v>625</v>
      </c>
      <c r="BB263" s="32" t="str">
        <f t="shared" si="297"/>
        <v>NA</v>
      </c>
      <c r="BC263" s="33" t="str" cm="1">
        <f t="array" ref="BC263">IFERROR(_xlfn.XLOOKUP($B$4&amp;$B$11&amp;BB263,$A$69:$A$91&amp;$B$69:$B$91&amp;$C$69:$C$91,$D$69:$D$91),"")</f>
        <v/>
      </c>
      <c r="BD263" s="37" t="str">
        <f t="shared" si="328"/>
        <v/>
      </c>
      <c r="BE263" s="37">
        <f t="shared" si="298"/>
        <v>0</v>
      </c>
      <c r="BF263" s="37">
        <f t="shared" si="299"/>
        <v>0</v>
      </c>
      <c r="BG263" s="32" t="str">
        <f t="shared" si="300"/>
        <v/>
      </c>
      <c r="BK263" s="20">
        <f t="shared" si="276"/>
        <v>257</v>
      </c>
      <c r="BL263" s="22">
        <f t="shared" si="337"/>
        <v>625</v>
      </c>
      <c r="BO263" s="22">
        <f t="shared" ref="BO263:BO306" si="344">BL263+BM263+BN263</f>
        <v>625</v>
      </c>
      <c r="BP263" s="32" t="str">
        <f t="shared" si="301"/>
        <v>NA</v>
      </c>
      <c r="BQ263" s="33" t="str" cm="1">
        <f t="array" ref="BQ263">IFERROR(_xlfn.XLOOKUP($B$4&amp;$B$11&amp;BP263,$A$69:$A$91&amp;$B$69:$B$91&amp;$C$69:$C$91,$D$69:$D$91),"")</f>
        <v/>
      </c>
      <c r="BR263" s="37" t="str">
        <f t="shared" si="329"/>
        <v/>
      </c>
      <c r="BS263" s="37">
        <f t="shared" si="302"/>
        <v>0</v>
      </c>
      <c r="BT263" s="37">
        <f t="shared" si="303"/>
        <v>0</v>
      </c>
      <c r="BU263" s="32" t="str">
        <f t="shared" si="304"/>
        <v/>
      </c>
      <c r="BV263" s="32"/>
      <c r="BY263" s="6">
        <f t="shared" si="282"/>
        <v>257</v>
      </c>
      <c r="BZ263" s="9">
        <f t="shared" si="305"/>
        <v>500</v>
      </c>
      <c r="CA263" s="6">
        <f t="shared" si="306"/>
        <v>0</v>
      </c>
      <c r="CC263" s="8">
        <f t="shared" ref="CC263:CC306" si="345">BZ263+CA263+CB263</f>
        <v>500</v>
      </c>
      <c r="CD263" s="42" t="str">
        <f t="shared" si="307"/>
        <v>NA</v>
      </c>
      <c r="CE263" s="43" t="str" cm="1">
        <f t="array" ref="CE263">IFERROR(_xlfn.XLOOKUP($B$4&amp;$B$11&amp;CD263,$A$69:$A$91&amp;$B$69:$B$91&amp;$C$69:$C$91,$D$69:$D$91),"")</f>
        <v/>
      </c>
      <c r="CF263" s="42" t="str">
        <f t="shared" si="277"/>
        <v/>
      </c>
      <c r="CG263" s="44" t="str">
        <f t="shared" si="308"/>
        <v/>
      </c>
      <c r="CH263" s="44">
        <f t="shared" si="309"/>
        <v>0</v>
      </c>
      <c r="CI263" s="42" t="str">
        <f t="shared" si="310"/>
        <v/>
      </c>
      <c r="CJ263" s="42"/>
      <c r="CM263" s="6">
        <f t="shared" si="283"/>
        <v>257</v>
      </c>
      <c r="CN263" s="9">
        <f t="shared" si="311"/>
        <v>500</v>
      </c>
      <c r="CQ263" s="8">
        <f t="shared" ref="CQ263:CQ306" si="346">CN263+CO263+CP263</f>
        <v>500</v>
      </c>
      <c r="CR263" s="42" t="str">
        <f t="shared" si="312"/>
        <v>NA</v>
      </c>
      <c r="CS263" s="43" t="str" cm="1">
        <f t="array" ref="CS263">IFERROR(_xlfn.XLOOKUP($B$4&amp;$B$11&amp;CR263,$A$69:$A$91&amp;$B$69:$B$91&amp;$C$69:$C$91,$D$69:$D$91),"")</f>
        <v/>
      </c>
      <c r="CT263" s="42" t="str">
        <f t="shared" si="278"/>
        <v/>
      </c>
      <c r="CU263" s="44" t="str">
        <f t="shared" si="313"/>
        <v/>
      </c>
      <c r="CV263" s="44">
        <f t="shared" si="314"/>
        <v>0</v>
      </c>
      <c r="CW263" s="42" t="str">
        <f t="shared" si="315"/>
        <v/>
      </c>
      <c r="DA263" s="6">
        <f t="shared" si="284"/>
        <v>257</v>
      </c>
      <c r="DB263" s="4">
        <f t="shared" si="338"/>
        <v>625</v>
      </c>
      <c r="DC263" s="6">
        <f t="shared" si="316"/>
        <v>0</v>
      </c>
      <c r="DE263" s="24">
        <f t="shared" ref="DE263:DE306" si="347">DB263+DC263+DD263</f>
        <v>625</v>
      </c>
      <c r="DF263" s="42" t="str">
        <f t="shared" si="317"/>
        <v>NA</v>
      </c>
      <c r="DG263" s="43" t="str" cm="1">
        <f t="array" ref="DG263">IFERROR(_xlfn.XLOOKUP($B$4&amp;$B$11&amp;DF263,$A$69:$A$91&amp;$B$69:$B$91&amp;$C$69:$C$91,$D$69:$D$91),"")</f>
        <v/>
      </c>
      <c r="DH263" s="44" t="str">
        <f t="shared" si="330"/>
        <v/>
      </c>
      <c r="DI263" s="44">
        <f t="shared" si="318"/>
        <v>0</v>
      </c>
      <c r="DJ263" s="44">
        <f t="shared" si="319"/>
        <v>0</v>
      </c>
      <c r="DK263" s="42" t="str">
        <f t="shared" si="320"/>
        <v/>
      </c>
      <c r="DL263" s="42"/>
      <c r="DO263" s="6">
        <f t="shared" si="285"/>
        <v>257</v>
      </c>
      <c r="DP263" s="3">
        <f t="shared" si="339"/>
        <v>625</v>
      </c>
      <c r="DS263" s="24">
        <f t="shared" si="279"/>
        <v>625</v>
      </c>
      <c r="DT263" s="42" t="str">
        <f t="shared" si="321"/>
        <v>NA</v>
      </c>
      <c r="DU263" s="43" t="str" cm="1">
        <f t="array" ref="DU263">IFERROR(_xlfn.XLOOKUP($B$4&amp;$B$11&amp;DT263,$A$69:$A$91&amp;$B$69:$B$91&amp;$C$69:$C$91,$D$69:$D$91),"")</f>
        <v/>
      </c>
      <c r="DV263" s="44" t="str">
        <f t="shared" si="331"/>
        <v/>
      </c>
      <c r="DW263" s="44">
        <f t="shared" si="322"/>
        <v>0</v>
      </c>
      <c r="DX263" s="44">
        <f t="shared" si="323"/>
        <v>0</v>
      </c>
      <c r="DY263" s="42" t="str">
        <f t="shared" si="324"/>
        <v/>
      </c>
      <c r="DZ263" s="42"/>
      <c r="EC263" s="6">
        <f t="shared" si="286"/>
        <v>257</v>
      </c>
      <c r="ED263" s="47">
        <f t="shared" si="334"/>
        <v>531.91489361702122</v>
      </c>
      <c r="EE263" s="6">
        <f t="shared" si="333"/>
        <v>0</v>
      </c>
      <c r="EG263" s="8">
        <f t="shared" ref="EG263:EG306" si="348">ED263+EE263+EF263</f>
        <v>531.91489361702122</v>
      </c>
      <c r="EH263" s="45" t="s">
        <v>62</v>
      </c>
      <c r="EI263" s="110">
        <f t="shared" si="335"/>
        <v>0</v>
      </c>
      <c r="EJ263" s="109">
        <f t="shared" si="332"/>
        <v>0</v>
      </c>
      <c r="EK263" s="109">
        <f t="shared" si="325"/>
        <v>0</v>
      </c>
      <c r="EL263" s="44">
        <f t="shared" si="326"/>
        <v>0</v>
      </c>
      <c r="EM263" s="42" t="str">
        <f t="shared" si="327"/>
        <v/>
      </c>
    </row>
    <row r="264" spans="21:143" x14ac:dyDescent="0.25">
      <c r="U264" s="6">
        <f t="shared" si="280"/>
        <v>258</v>
      </c>
      <c r="V264" s="9">
        <f t="shared" si="287"/>
        <v>500</v>
      </c>
      <c r="Y264" s="8">
        <f t="shared" si="342"/>
        <v>500</v>
      </c>
      <c r="Z264" s="30" t="str">
        <f t="shared" si="288"/>
        <v>NA</v>
      </c>
      <c r="AA264" s="28" t="str" cm="1">
        <f t="array" ref="AA264">IFERROR(_xlfn.XLOOKUP($B$4&amp;$B$11&amp;Z264,$A$69:$A$91&amp;$B$69:$B$91&amp;$C$69:$C$91,$D$69:$D$91),"")</f>
        <v/>
      </c>
      <c r="AB264" s="30" t="str">
        <f t="shared" ref="AB264:AB327" si="349">IFERROR(AB263-(AC264-AA264*AB263/12),"")</f>
        <v/>
      </c>
      <c r="AC264" s="29" t="str">
        <f t="shared" si="289"/>
        <v/>
      </c>
      <c r="AD264" s="29">
        <f t="shared" si="290"/>
        <v>0</v>
      </c>
      <c r="AE264" s="30" t="str">
        <f t="shared" si="291"/>
        <v/>
      </c>
      <c r="AI264" s="6">
        <f t="shared" si="281"/>
        <v>258</v>
      </c>
      <c r="AJ264" s="9">
        <f t="shared" si="292"/>
        <v>500</v>
      </c>
      <c r="AM264" s="8">
        <f t="shared" si="343"/>
        <v>500</v>
      </c>
      <c r="AN264" s="32" t="str">
        <f t="shared" si="293"/>
        <v>NA</v>
      </c>
      <c r="AO264" s="33" t="str" cm="1">
        <f t="array" ref="AO264">IFERROR(_xlfn.XLOOKUP($B$4&amp;$B$11&amp;AN264,$A$69:$A$91&amp;$B$69:$B$91&amp;$C$69:$C$91,$D$69:$D$91),"")</f>
        <v/>
      </c>
      <c r="AP264" s="32" t="str">
        <f t="shared" ref="AP264:AP327" si="350">IFERROR(AP263-(AQ264-AO264*AP263/12),"")</f>
        <v/>
      </c>
      <c r="AQ264" s="37" t="str">
        <f t="shared" si="294"/>
        <v/>
      </c>
      <c r="AR264" s="37">
        <f t="shared" si="295"/>
        <v>0</v>
      </c>
      <c r="AS264" s="32" t="str">
        <f t="shared" si="296"/>
        <v/>
      </c>
      <c r="AT264" s="32"/>
      <c r="AU264" s="8"/>
      <c r="AV264" s="8"/>
      <c r="AW264" s="20">
        <f t="shared" si="340"/>
        <v>258</v>
      </c>
      <c r="AX264" s="22">
        <f t="shared" si="336"/>
        <v>625</v>
      </c>
      <c r="AY264" s="8"/>
      <c r="AZ264" s="8"/>
      <c r="BA264" s="22">
        <f t="shared" si="341"/>
        <v>625</v>
      </c>
      <c r="BB264" s="32" t="str">
        <f t="shared" si="297"/>
        <v>NA</v>
      </c>
      <c r="BC264" s="33" t="str" cm="1">
        <f t="array" ref="BC264">IFERROR(_xlfn.XLOOKUP($B$4&amp;$B$11&amp;BB264,$A$69:$A$91&amp;$B$69:$B$91&amp;$C$69:$C$91,$D$69:$D$91),"")</f>
        <v/>
      </c>
      <c r="BD264" s="37" t="str">
        <f t="shared" si="328"/>
        <v/>
      </c>
      <c r="BE264" s="37">
        <f t="shared" si="298"/>
        <v>0</v>
      </c>
      <c r="BF264" s="37">
        <f t="shared" si="299"/>
        <v>0</v>
      </c>
      <c r="BG264" s="32" t="str">
        <f t="shared" si="300"/>
        <v/>
      </c>
      <c r="BK264" s="20">
        <f t="shared" ref="BK264:BK327" si="351">BK263+1</f>
        <v>258</v>
      </c>
      <c r="BL264" s="22">
        <f t="shared" si="337"/>
        <v>625</v>
      </c>
      <c r="BO264" s="22">
        <f t="shared" si="344"/>
        <v>625</v>
      </c>
      <c r="BP264" s="32" t="str">
        <f t="shared" si="301"/>
        <v>NA</v>
      </c>
      <c r="BQ264" s="33" t="str" cm="1">
        <f t="array" ref="BQ264">IFERROR(_xlfn.XLOOKUP($B$4&amp;$B$11&amp;BP264,$A$69:$A$91&amp;$B$69:$B$91&amp;$C$69:$C$91,$D$69:$D$91),"")</f>
        <v/>
      </c>
      <c r="BR264" s="37" t="str">
        <f t="shared" si="329"/>
        <v/>
      </c>
      <c r="BS264" s="37">
        <f t="shared" si="302"/>
        <v>0</v>
      </c>
      <c r="BT264" s="37">
        <f t="shared" si="303"/>
        <v>0</v>
      </c>
      <c r="BU264" s="32" t="str">
        <f t="shared" si="304"/>
        <v/>
      </c>
      <c r="BV264" s="32"/>
      <c r="BY264" s="6">
        <f t="shared" si="282"/>
        <v>258</v>
      </c>
      <c r="BZ264" s="9">
        <f t="shared" si="305"/>
        <v>500</v>
      </c>
      <c r="CA264" s="6">
        <f t="shared" si="306"/>
        <v>0</v>
      </c>
      <c r="CC264" s="8">
        <f t="shared" si="345"/>
        <v>500</v>
      </c>
      <c r="CD264" s="42" t="str">
        <f t="shared" si="307"/>
        <v>NA</v>
      </c>
      <c r="CE264" s="43" t="str" cm="1">
        <f t="array" ref="CE264">IFERROR(_xlfn.XLOOKUP($B$4&amp;$B$11&amp;CD264,$A$69:$A$91&amp;$B$69:$B$91&amp;$C$69:$C$91,$D$69:$D$91),"")</f>
        <v/>
      </c>
      <c r="CF264" s="42" t="str">
        <f t="shared" ref="CF264:CF327" si="352">IFERROR(CF263-(CG264-CE264*CF263/12),"")</f>
        <v/>
      </c>
      <c r="CG264" s="44" t="str">
        <f t="shared" si="308"/>
        <v/>
      </c>
      <c r="CH264" s="44">
        <f t="shared" si="309"/>
        <v>0</v>
      </c>
      <c r="CI264" s="42" t="str">
        <f t="shared" si="310"/>
        <v/>
      </c>
      <c r="CJ264" s="42"/>
      <c r="CM264" s="6">
        <f t="shared" si="283"/>
        <v>258</v>
      </c>
      <c r="CN264" s="9">
        <f t="shared" si="311"/>
        <v>500</v>
      </c>
      <c r="CQ264" s="8">
        <f t="shared" si="346"/>
        <v>500</v>
      </c>
      <c r="CR264" s="42" t="str">
        <f t="shared" si="312"/>
        <v>NA</v>
      </c>
      <c r="CS264" s="43" t="str" cm="1">
        <f t="array" ref="CS264">IFERROR(_xlfn.XLOOKUP($B$4&amp;$B$11&amp;CR264,$A$69:$A$91&amp;$B$69:$B$91&amp;$C$69:$C$91,$D$69:$D$91),"")</f>
        <v/>
      </c>
      <c r="CT264" s="42" t="str">
        <f t="shared" ref="CT264:CT306" si="353">IFERROR(CT263-(CU264-CS264*CT263/12),"")</f>
        <v/>
      </c>
      <c r="CU264" s="44" t="str">
        <f t="shared" si="313"/>
        <v/>
      </c>
      <c r="CV264" s="44">
        <f t="shared" si="314"/>
        <v>0</v>
      </c>
      <c r="CW264" s="42" t="str">
        <f t="shared" si="315"/>
        <v/>
      </c>
      <c r="DA264" s="6">
        <f t="shared" si="284"/>
        <v>258</v>
      </c>
      <c r="DB264" s="4">
        <f t="shared" si="338"/>
        <v>625</v>
      </c>
      <c r="DC264" s="6">
        <f t="shared" si="316"/>
        <v>0</v>
      </c>
      <c r="DE264" s="24">
        <f t="shared" si="347"/>
        <v>625</v>
      </c>
      <c r="DF264" s="42" t="str">
        <f t="shared" si="317"/>
        <v>NA</v>
      </c>
      <c r="DG264" s="43" t="str" cm="1">
        <f t="array" ref="DG264">IFERROR(_xlfn.XLOOKUP($B$4&amp;$B$11&amp;DF264,$A$69:$A$91&amp;$B$69:$B$91&amp;$C$69:$C$91,$D$69:$D$91),"")</f>
        <v/>
      </c>
      <c r="DH264" s="44" t="str">
        <f t="shared" si="330"/>
        <v/>
      </c>
      <c r="DI264" s="44">
        <f t="shared" si="318"/>
        <v>0</v>
      </c>
      <c r="DJ264" s="44">
        <f t="shared" si="319"/>
        <v>0</v>
      </c>
      <c r="DK264" s="42" t="str">
        <f t="shared" si="320"/>
        <v/>
      </c>
      <c r="DL264" s="42"/>
      <c r="DO264" s="6">
        <f t="shared" si="285"/>
        <v>258</v>
      </c>
      <c r="DP264" s="3">
        <f t="shared" si="339"/>
        <v>625</v>
      </c>
      <c r="DS264" s="24">
        <f t="shared" ref="DS264:DS306" si="354">DP264+DQ264+DR264</f>
        <v>625</v>
      </c>
      <c r="DT264" s="42" t="str">
        <f t="shared" si="321"/>
        <v>NA</v>
      </c>
      <c r="DU264" s="43" t="str" cm="1">
        <f t="array" ref="DU264">IFERROR(_xlfn.XLOOKUP($B$4&amp;$B$11&amp;DT264,$A$69:$A$91&amp;$B$69:$B$91&amp;$C$69:$C$91,$D$69:$D$91),"")</f>
        <v/>
      </c>
      <c r="DV264" s="44" t="str">
        <f t="shared" si="331"/>
        <v/>
      </c>
      <c r="DW264" s="44">
        <f t="shared" si="322"/>
        <v>0</v>
      </c>
      <c r="DX264" s="44">
        <f t="shared" si="323"/>
        <v>0</v>
      </c>
      <c r="DY264" s="42" t="str">
        <f t="shared" si="324"/>
        <v/>
      </c>
      <c r="DZ264" s="42"/>
      <c r="EC264" s="6">
        <f t="shared" si="286"/>
        <v>258</v>
      </c>
      <c r="ED264" s="47">
        <f t="shared" si="334"/>
        <v>531.91489361702122</v>
      </c>
      <c r="EE264" s="6">
        <f t="shared" si="333"/>
        <v>0</v>
      </c>
      <c r="EG264" s="8">
        <f t="shared" si="348"/>
        <v>531.91489361702122</v>
      </c>
      <c r="EH264" s="45" t="s">
        <v>62</v>
      </c>
      <c r="EI264" s="110">
        <f t="shared" si="335"/>
        <v>0</v>
      </c>
      <c r="EJ264" s="109">
        <f t="shared" si="332"/>
        <v>0</v>
      </c>
      <c r="EK264" s="109">
        <f t="shared" si="325"/>
        <v>0</v>
      </c>
      <c r="EL264" s="44">
        <f t="shared" si="326"/>
        <v>0</v>
      </c>
      <c r="EM264" s="42" t="str">
        <f t="shared" si="327"/>
        <v/>
      </c>
    </row>
    <row r="265" spans="21:143" x14ac:dyDescent="0.25">
      <c r="U265" s="6">
        <f t="shared" ref="U265:U328" si="355">U264+1</f>
        <v>259</v>
      </c>
      <c r="V265" s="9">
        <f t="shared" si="287"/>
        <v>500</v>
      </c>
      <c r="Y265" s="8">
        <f t="shared" si="342"/>
        <v>500</v>
      </c>
      <c r="Z265" s="30" t="str">
        <f t="shared" si="288"/>
        <v>NA</v>
      </c>
      <c r="AA265" s="28" t="str" cm="1">
        <f t="array" ref="AA265">IFERROR(_xlfn.XLOOKUP($B$4&amp;$B$11&amp;Z265,$A$69:$A$91&amp;$B$69:$B$91&amp;$C$69:$C$91,$D$69:$D$91),"")</f>
        <v/>
      </c>
      <c r="AB265" s="30" t="str">
        <f t="shared" si="349"/>
        <v/>
      </c>
      <c r="AC265" s="29" t="str">
        <f t="shared" si="289"/>
        <v/>
      </c>
      <c r="AD265" s="29">
        <f t="shared" si="290"/>
        <v>0</v>
      </c>
      <c r="AE265" s="30" t="str">
        <f t="shared" si="291"/>
        <v/>
      </c>
      <c r="AI265" s="6">
        <f t="shared" ref="AI265:AI328" si="356">AI264+1</f>
        <v>259</v>
      </c>
      <c r="AJ265" s="9">
        <f t="shared" si="292"/>
        <v>500</v>
      </c>
      <c r="AM265" s="8">
        <f t="shared" si="343"/>
        <v>500</v>
      </c>
      <c r="AN265" s="32" t="str">
        <f t="shared" si="293"/>
        <v>NA</v>
      </c>
      <c r="AO265" s="33" t="str" cm="1">
        <f t="array" ref="AO265">IFERROR(_xlfn.XLOOKUP($B$4&amp;$B$11&amp;AN265,$A$69:$A$91&amp;$B$69:$B$91&amp;$C$69:$C$91,$D$69:$D$91),"")</f>
        <v/>
      </c>
      <c r="AP265" s="32" t="str">
        <f t="shared" si="350"/>
        <v/>
      </c>
      <c r="AQ265" s="37" t="str">
        <f t="shared" si="294"/>
        <v/>
      </c>
      <c r="AR265" s="37">
        <f t="shared" si="295"/>
        <v>0</v>
      </c>
      <c r="AS265" s="32" t="str">
        <f t="shared" si="296"/>
        <v/>
      </c>
      <c r="AT265" s="32"/>
      <c r="AU265" s="8"/>
      <c r="AV265" s="8"/>
      <c r="AW265" s="20">
        <f t="shared" si="340"/>
        <v>259</v>
      </c>
      <c r="AX265" s="22">
        <f t="shared" si="336"/>
        <v>625</v>
      </c>
      <c r="AY265" s="8"/>
      <c r="AZ265" s="8"/>
      <c r="BA265" s="22">
        <f t="shared" si="341"/>
        <v>625</v>
      </c>
      <c r="BB265" s="32" t="str">
        <f t="shared" si="297"/>
        <v>NA</v>
      </c>
      <c r="BC265" s="33" t="str" cm="1">
        <f t="array" ref="BC265">IFERROR(_xlfn.XLOOKUP($B$4&amp;$B$11&amp;BB265,$A$69:$A$91&amp;$B$69:$B$91&amp;$C$69:$C$91,$D$69:$D$91),"")</f>
        <v/>
      </c>
      <c r="BD265" s="37" t="str">
        <f t="shared" si="328"/>
        <v/>
      </c>
      <c r="BE265" s="37">
        <f t="shared" si="298"/>
        <v>0</v>
      </c>
      <c r="BF265" s="37">
        <f t="shared" si="299"/>
        <v>0</v>
      </c>
      <c r="BG265" s="32" t="str">
        <f t="shared" si="300"/>
        <v/>
      </c>
      <c r="BK265" s="20">
        <f t="shared" si="351"/>
        <v>259</v>
      </c>
      <c r="BL265" s="22">
        <f t="shared" si="337"/>
        <v>625</v>
      </c>
      <c r="BO265" s="22">
        <f t="shared" si="344"/>
        <v>625</v>
      </c>
      <c r="BP265" s="32" t="str">
        <f t="shared" si="301"/>
        <v>NA</v>
      </c>
      <c r="BQ265" s="33" t="str" cm="1">
        <f t="array" ref="BQ265">IFERROR(_xlfn.XLOOKUP($B$4&amp;$B$11&amp;BP265,$A$69:$A$91&amp;$B$69:$B$91&amp;$C$69:$C$91,$D$69:$D$91),"")</f>
        <v/>
      </c>
      <c r="BR265" s="37" t="str">
        <f t="shared" si="329"/>
        <v/>
      </c>
      <c r="BS265" s="37">
        <f t="shared" si="302"/>
        <v>0</v>
      </c>
      <c r="BT265" s="37">
        <f t="shared" si="303"/>
        <v>0</v>
      </c>
      <c r="BU265" s="32" t="str">
        <f t="shared" si="304"/>
        <v/>
      </c>
      <c r="BV265" s="32"/>
      <c r="BY265" s="6">
        <f t="shared" ref="BY265:BY328" si="357">BY264+1</f>
        <v>259</v>
      </c>
      <c r="BZ265" s="9">
        <f t="shared" si="305"/>
        <v>500</v>
      </c>
      <c r="CA265" s="6">
        <f t="shared" si="306"/>
        <v>0</v>
      </c>
      <c r="CC265" s="8">
        <f t="shared" si="345"/>
        <v>500</v>
      </c>
      <c r="CD265" s="42" t="str">
        <f t="shared" si="307"/>
        <v>NA</v>
      </c>
      <c r="CE265" s="43" t="str" cm="1">
        <f t="array" ref="CE265">IFERROR(_xlfn.XLOOKUP($B$4&amp;$B$11&amp;CD265,$A$69:$A$91&amp;$B$69:$B$91&amp;$C$69:$C$91,$D$69:$D$91),"")</f>
        <v/>
      </c>
      <c r="CF265" s="42" t="str">
        <f t="shared" si="352"/>
        <v/>
      </c>
      <c r="CG265" s="44" t="str">
        <f t="shared" si="308"/>
        <v/>
      </c>
      <c r="CH265" s="44">
        <f t="shared" si="309"/>
        <v>0</v>
      </c>
      <c r="CI265" s="42" t="str">
        <f t="shared" si="310"/>
        <v/>
      </c>
      <c r="CJ265" s="42"/>
      <c r="CM265" s="6">
        <f t="shared" ref="CM265:CM328" si="358">CM264+1</f>
        <v>259</v>
      </c>
      <c r="CN265" s="9">
        <f t="shared" si="311"/>
        <v>500</v>
      </c>
      <c r="CQ265" s="8">
        <f t="shared" si="346"/>
        <v>500</v>
      </c>
      <c r="CR265" s="42" t="str">
        <f t="shared" si="312"/>
        <v>NA</v>
      </c>
      <c r="CS265" s="43" t="str" cm="1">
        <f t="array" ref="CS265">IFERROR(_xlfn.XLOOKUP($B$4&amp;$B$11&amp;CR265,$A$69:$A$91&amp;$B$69:$B$91&amp;$C$69:$C$91,$D$69:$D$91),"")</f>
        <v/>
      </c>
      <c r="CT265" s="42" t="str">
        <f t="shared" si="353"/>
        <v/>
      </c>
      <c r="CU265" s="44" t="str">
        <f t="shared" si="313"/>
        <v/>
      </c>
      <c r="CV265" s="44">
        <f t="shared" si="314"/>
        <v>0</v>
      </c>
      <c r="CW265" s="42" t="str">
        <f t="shared" si="315"/>
        <v/>
      </c>
      <c r="DA265" s="6">
        <f t="shared" ref="DA265:DA328" si="359">DA264+1</f>
        <v>259</v>
      </c>
      <c r="DB265" s="4">
        <f t="shared" si="338"/>
        <v>625</v>
      </c>
      <c r="DC265" s="6">
        <f t="shared" si="316"/>
        <v>0</v>
      </c>
      <c r="DE265" s="24">
        <f t="shared" si="347"/>
        <v>625</v>
      </c>
      <c r="DF265" s="42" t="str">
        <f t="shared" si="317"/>
        <v>NA</v>
      </c>
      <c r="DG265" s="43" t="str" cm="1">
        <f t="array" ref="DG265">IFERROR(_xlfn.XLOOKUP($B$4&amp;$B$11&amp;DF265,$A$69:$A$91&amp;$B$69:$B$91&amp;$C$69:$C$91,$D$69:$D$91),"")</f>
        <v/>
      </c>
      <c r="DH265" s="44" t="str">
        <f t="shared" si="330"/>
        <v/>
      </c>
      <c r="DI265" s="44">
        <f t="shared" si="318"/>
        <v>0</v>
      </c>
      <c r="DJ265" s="44">
        <f t="shared" si="319"/>
        <v>0</v>
      </c>
      <c r="DK265" s="42" t="str">
        <f t="shared" si="320"/>
        <v/>
      </c>
      <c r="DL265" s="42"/>
      <c r="DO265" s="6">
        <f t="shared" ref="DO265:DO328" si="360">DO264+1</f>
        <v>259</v>
      </c>
      <c r="DP265" s="3">
        <f t="shared" si="339"/>
        <v>625</v>
      </c>
      <c r="DS265" s="24">
        <f t="shared" si="354"/>
        <v>625</v>
      </c>
      <c r="DT265" s="42" t="str">
        <f t="shared" si="321"/>
        <v>NA</v>
      </c>
      <c r="DU265" s="43" t="str" cm="1">
        <f t="array" ref="DU265">IFERROR(_xlfn.XLOOKUP($B$4&amp;$B$11&amp;DT265,$A$69:$A$91&amp;$B$69:$B$91&amp;$C$69:$C$91,$D$69:$D$91),"")</f>
        <v/>
      </c>
      <c r="DV265" s="44" t="str">
        <f t="shared" si="331"/>
        <v/>
      </c>
      <c r="DW265" s="44">
        <f t="shared" si="322"/>
        <v>0</v>
      </c>
      <c r="DX265" s="44">
        <f t="shared" si="323"/>
        <v>0</v>
      </c>
      <c r="DY265" s="42" t="str">
        <f t="shared" si="324"/>
        <v/>
      </c>
      <c r="DZ265" s="42"/>
      <c r="EC265" s="6">
        <f t="shared" ref="EC265:EC328" si="361">EC264+1</f>
        <v>259</v>
      </c>
      <c r="ED265" s="47">
        <f t="shared" si="334"/>
        <v>531.91489361702122</v>
      </c>
      <c r="EE265" s="6">
        <f t="shared" si="333"/>
        <v>0</v>
      </c>
      <c r="EG265" s="8">
        <f t="shared" si="348"/>
        <v>531.91489361702122</v>
      </c>
      <c r="EH265" s="45" t="s">
        <v>62</v>
      </c>
      <c r="EI265" s="110">
        <f t="shared" si="335"/>
        <v>0</v>
      </c>
      <c r="EJ265" s="109">
        <f t="shared" si="332"/>
        <v>0</v>
      </c>
      <c r="EK265" s="109">
        <f t="shared" si="325"/>
        <v>0</v>
      </c>
      <c r="EL265" s="44">
        <f t="shared" si="326"/>
        <v>0</v>
      </c>
      <c r="EM265" s="42" t="str">
        <f t="shared" si="327"/>
        <v/>
      </c>
    </row>
    <row r="266" spans="21:143" x14ac:dyDescent="0.25">
      <c r="U266" s="6">
        <f t="shared" si="355"/>
        <v>260</v>
      </c>
      <c r="V266" s="9">
        <f t="shared" si="287"/>
        <v>500</v>
      </c>
      <c r="Y266" s="8">
        <f t="shared" si="342"/>
        <v>500</v>
      </c>
      <c r="Z266" s="30" t="str">
        <f t="shared" si="288"/>
        <v>NA</v>
      </c>
      <c r="AA266" s="28" t="str" cm="1">
        <f t="array" ref="AA266">IFERROR(_xlfn.XLOOKUP($B$4&amp;$B$11&amp;Z266,$A$69:$A$91&amp;$B$69:$B$91&amp;$C$69:$C$91,$D$69:$D$91),"")</f>
        <v/>
      </c>
      <c r="AB266" s="30" t="str">
        <f t="shared" si="349"/>
        <v/>
      </c>
      <c r="AC266" s="29" t="str">
        <f t="shared" si="289"/>
        <v/>
      </c>
      <c r="AD266" s="29">
        <f t="shared" si="290"/>
        <v>0</v>
      </c>
      <c r="AE266" s="30" t="str">
        <f t="shared" si="291"/>
        <v/>
      </c>
      <c r="AI266" s="6">
        <f t="shared" si="356"/>
        <v>260</v>
      </c>
      <c r="AJ266" s="9">
        <f t="shared" si="292"/>
        <v>500</v>
      </c>
      <c r="AM266" s="8">
        <f t="shared" si="343"/>
        <v>500</v>
      </c>
      <c r="AN266" s="32" t="str">
        <f t="shared" si="293"/>
        <v>NA</v>
      </c>
      <c r="AO266" s="33" t="str" cm="1">
        <f t="array" ref="AO266">IFERROR(_xlfn.XLOOKUP($B$4&amp;$B$11&amp;AN266,$A$69:$A$91&amp;$B$69:$B$91&amp;$C$69:$C$91,$D$69:$D$91),"")</f>
        <v/>
      </c>
      <c r="AP266" s="32" t="str">
        <f t="shared" si="350"/>
        <v/>
      </c>
      <c r="AQ266" s="37" t="str">
        <f t="shared" si="294"/>
        <v/>
      </c>
      <c r="AR266" s="37">
        <f t="shared" si="295"/>
        <v>0</v>
      </c>
      <c r="AS266" s="32" t="str">
        <f t="shared" si="296"/>
        <v/>
      </c>
      <c r="AT266" s="32"/>
      <c r="AU266" s="8"/>
      <c r="AV266" s="8"/>
      <c r="AW266" s="20">
        <f t="shared" si="340"/>
        <v>260</v>
      </c>
      <c r="AX266" s="22">
        <f t="shared" si="336"/>
        <v>625</v>
      </c>
      <c r="AY266" s="8"/>
      <c r="AZ266" s="8"/>
      <c r="BA266" s="22">
        <f t="shared" si="341"/>
        <v>625</v>
      </c>
      <c r="BB266" s="32" t="str">
        <f t="shared" si="297"/>
        <v>NA</v>
      </c>
      <c r="BC266" s="33" t="str" cm="1">
        <f t="array" ref="BC266">IFERROR(_xlfn.XLOOKUP($B$4&amp;$B$11&amp;BB266,$A$69:$A$91&amp;$B$69:$B$91&amp;$C$69:$C$91,$D$69:$D$91),"")</f>
        <v/>
      </c>
      <c r="BD266" s="37" t="str">
        <f t="shared" si="328"/>
        <v/>
      </c>
      <c r="BE266" s="37">
        <f t="shared" si="298"/>
        <v>0</v>
      </c>
      <c r="BF266" s="37">
        <f t="shared" si="299"/>
        <v>0</v>
      </c>
      <c r="BG266" s="32" t="str">
        <f t="shared" si="300"/>
        <v/>
      </c>
      <c r="BK266" s="20">
        <f t="shared" si="351"/>
        <v>260</v>
      </c>
      <c r="BL266" s="22">
        <f t="shared" si="337"/>
        <v>625</v>
      </c>
      <c r="BO266" s="22">
        <f t="shared" si="344"/>
        <v>625</v>
      </c>
      <c r="BP266" s="32" t="str">
        <f t="shared" si="301"/>
        <v>NA</v>
      </c>
      <c r="BQ266" s="33" t="str" cm="1">
        <f t="array" ref="BQ266">IFERROR(_xlfn.XLOOKUP($B$4&amp;$B$11&amp;BP266,$A$69:$A$91&amp;$B$69:$B$91&amp;$C$69:$C$91,$D$69:$D$91),"")</f>
        <v/>
      </c>
      <c r="BR266" s="37" t="str">
        <f t="shared" si="329"/>
        <v/>
      </c>
      <c r="BS266" s="37">
        <f t="shared" si="302"/>
        <v>0</v>
      </c>
      <c r="BT266" s="37">
        <f t="shared" si="303"/>
        <v>0</v>
      </c>
      <c r="BU266" s="32" t="str">
        <f t="shared" si="304"/>
        <v/>
      </c>
      <c r="BV266" s="32"/>
      <c r="BY266" s="6">
        <f t="shared" si="357"/>
        <v>260</v>
      </c>
      <c r="BZ266" s="9">
        <f t="shared" si="305"/>
        <v>500</v>
      </c>
      <c r="CA266" s="6">
        <f t="shared" si="306"/>
        <v>0</v>
      </c>
      <c r="CC266" s="8">
        <f t="shared" si="345"/>
        <v>500</v>
      </c>
      <c r="CD266" s="42" t="str">
        <f t="shared" si="307"/>
        <v>NA</v>
      </c>
      <c r="CE266" s="43" t="str" cm="1">
        <f t="array" ref="CE266">IFERROR(_xlfn.XLOOKUP($B$4&amp;$B$11&amp;CD266,$A$69:$A$91&amp;$B$69:$B$91&amp;$C$69:$C$91,$D$69:$D$91),"")</f>
        <v/>
      </c>
      <c r="CF266" s="42" t="str">
        <f t="shared" si="352"/>
        <v/>
      </c>
      <c r="CG266" s="44" t="str">
        <f t="shared" si="308"/>
        <v/>
      </c>
      <c r="CH266" s="44">
        <f t="shared" si="309"/>
        <v>0</v>
      </c>
      <c r="CI266" s="42" t="str">
        <f t="shared" si="310"/>
        <v/>
      </c>
      <c r="CJ266" s="42"/>
      <c r="CM266" s="6">
        <f t="shared" si="358"/>
        <v>260</v>
      </c>
      <c r="CN266" s="9">
        <f t="shared" si="311"/>
        <v>500</v>
      </c>
      <c r="CQ266" s="8">
        <f t="shared" si="346"/>
        <v>500</v>
      </c>
      <c r="CR266" s="42" t="str">
        <f t="shared" si="312"/>
        <v>NA</v>
      </c>
      <c r="CS266" s="43" t="str" cm="1">
        <f t="array" ref="CS266">IFERROR(_xlfn.XLOOKUP($B$4&amp;$B$11&amp;CR266,$A$69:$A$91&amp;$B$69:$B$91&amp;$C$69:$C$91,$D$69:$D$91),"")</f>
        <v/>
      </c>
      <c r="CT266" s="42" t="str">
        <f t="shared" si="353"/>
        <v/>
      </c>
      <c r="CU266" s="44" t="str">
        <f t="shared" si="313"/>
        <v/>
      </c>
      <c r="CV266" s="44">
        <f t="shared" si="314"/>
        <v>0</v>
      </c>
      <c r="CW266" s="42" t="str">
        <f t="shared" si="315"/>
        <v/>
      </c>
      <c r="DA266" s="6">
        <f t="shared" si="359"/>
        <v>260</v>
      </c>
      <c r="DB266" s="4">
        <f t="shared" si="338"/>
        <v>625</v>
      </c>
      <c r="DC266" s="6">
        <f t="shared" si="316"/>
        <v>0</v>
      </c>
      <c r="DE266" s="24">
        <f t="shared" si="347"/>
        <v>625</v>
      </c>
      <c r="DF266" s="42" t="str">
        <f t="shared" si="317"/>
        <v>NA</v>
      </c>
      <c r="DG266" s="43" t="str" cm="1">
        <f t="array" ref="DG266">IFERROR(_xlfn.XLOOKUP($B$4&amp;$B$11&amp;DF266,$A$69:$A$91&amp;$B$69:$B$91&amp;$C$69:$C$91,$D$69:$D$91),"")</f>
        <v/>
      </c>
      <c r="DH266" s="44" t="str">
        <f t="shared" si="330"/>
        <v/>
      </c>
      <c r="DI266" s="44">
        <f t="shared" si="318"/>
        <v>0</v>
      </c>
      <c r="DJ266" s="44">
        <f t="shared" si="319"/>
        <v>0</v>
      </c>
      <c r="DK266" s="42" t="str">
        <f t="shared" si="320"/>
        <v/>
      </c>
      <c r="DL266" s="42"/>
      <c r="DO266" s="6">
        <f t="shared" si="360"/>
        <v>260</v>
      </c>
      <c r="DP266" s="3">
        <f t="shared" si="339"/>
        <v>625</v>
      </c>
      <c r="DS266" s="24">
        <f t="shared" si="354"/>
        <v>625</v>
      </c>
      <c r="DT266" s="42" t="str">
        <f t="shared" si="321"/>
        <v>NA</v>
      </c>
      <c r="DU266" s="43" t="str" cm="1">
        <f t="array" ref="DU266">IFERROR(_xlfn.XLOOKUP($B$4&amp;$B$11&amp;DT266,$A$69:$A$91&amp;$B$69:$B$91&amp;$C$69:$C$91,$D$69:$D$91),"")</f>
        <v/>
      </c>
      <c r="DV266" s="44" t="str">
        <f t="shared" si="331"/>
        <v/>
      </c>
      <c r="DW266" s="44">
        <f t="shared" si="322"/>
        <v>0</v>
      </c>
      <c r="DX266" s="44">
        <f t="shared" si="323"/>
        <v>0</v>
      </c>
      <c r="DY266" s="42" t="str">
        <f t="shared" si="324"/>
        <v/>
      </c>
      <c r="DZ266" s="42"/>
      <c r="EC266" s="6">
        <f t="shared" si="361"/>
        <v>260</v>
      </c>
      <c r="ED266" s="47">
        <f t="shared" si="334"/>
        <v>531.91489361702122</v>
      </c>
      <c r="EE266" s="6">
        <f t="shared" si="333"/>
        <v>0</v>
      </c>
      <c r="EG266" s="8">
        <f t="shared" si="348"/>
        <v>531.91489361702122</v>
      </c>
      <c r="EH266" s="45" t="s">
        <v>62</v>
      </c>
      <c r="EI266" s="110">
        <f t="shared" si="335"/>
        <v>0</v>
      </c>
      <c r="EJ266" s="109">
        <f t="shared" si="332"/>
        <v>0</v>
      </c>
      <c r="EK266" s="109">
        <f t="shared" si="325"/>
        <v>0</v>
      </c>
      <c r="EL266" s="44">
        <f t="shared" si="326"/>
        <v>0</v>
      </c>
      <c r="EM266" s="42" t="str">
        <f t="shared" si="327"/>
        <v/>
      </c>
    </row>
    <row r="267" spans="21:143" x14ac:dyDescent="0.25">
      <c r="U267" s="6">
        <f t="shared" si="355"/>
        <v>261</v>
      </c>
      <c r="V267" s="9">
        <f t="shared" si="287"/>
        <v>500</v>
      </c>
      <c r="Y267" s="8">
        <f t="shared" si="342"/>
        <v>500</v>
      </c>
      <c r="Z267" s="30" t="str">
        <f t="shared" si="288"/>
        <v>NA</v>
      </c>
      <c r="AA267" s="28" t="str" cm="1">
        <f t="array" ref="AA267">IFERROR(_xlfn.XLOOKUP($B$4&amp;$B$11&amp;Z267,$A$69:$A$91&amp;$B$69:$B$91&amp;$C$69:$C$91,$D$69:$D$91),"")</f>
        <v/>
      </c>
      <c r="AB267" s="30" t="str">
        <f t="shared" si="349"/>
        <v/>
      </c>
      <c r="AC267" s="29" t="str">
        <f t="shared" si="289"/>
        <v/>
      </c>
      <c r="AD267" s="29">
        <f t="shared" si="290"/>
        <v>0</v>
      </c>
      <c r="AE267" s="30" t="str">
        <f t="shared" si="291"/>
        <v/>
      </c>
      <c r="AI267" s="6">
        <f t="shared" si="356"/>
        <v>261</v>
      </c>
      <c r="AJ267" s="9">
        <f t="shared" si="292"/>
        <v>500</v>
      </c>
      <c r="AM267" s="8">
        <f t="shared" si="343"/>
        <v>500</v>
      </c>
      <c r="AN267" s="32" t="str">
        <f t="shared" si="293"/>
        <v>NA</v>
      </c>
      <c r="AO267" s="33" t="str" cm="1">
        <f t="array" ref="AO267">IFERROR(_xlfn.XLOOKUP($B$4&amp;$B$11&amp;AN267,$A$69:$A$91&amp;$B$69:$B$91&amp;$C$69:$C$91,$D$69:$D$91),"")</f>
        <v/>
      </c>
      <c r="AP267" s="32" t="str">
        <f t="shared" si="350"/>
        <v/>
      </c>
      <c r="AQ267" s="37" t="str">
        <f t="shared" si="294"/>
        <v/>
      </c>
      <c r="AR267" s="37">
        <f t="shared" si="295"/>
        <v>0</v>
      </c>
      <c r="AS267" s="32" t="str">
        <f t="shared" si="296"/>
        <v/>
      </c>
      <c r="AT267" s="32"/>
      <c r="AU267" s="8"/>
      <c r="AV267" s="8"/>
      <c r="AW267" s="20">
        <f t="shared" si="340"/>
        <v>261</v>
      </c>
      <c r="AX267" s="22">
        <f t="shared" si="336"/>
        <v>625</v>
      </c>
      <c r="AY267" s="8"/>
      <c r="AZ267" s="8"/>
      <c r="BA267" s="22">
        <f t="shared" si="341"/>
        <v>625</v>
      </c>
      <c r="BB267" s="32" t="str">
        <f t="shared" si="297"/>
        <v>NA</v>
      </c>
      <c r="BC267" s="33" t="str" cm="1">
        <f t="array" ref="BC267">IFERROR(_xlfn.XLOOKUP($B$4&amp;$B$11&amp;BB267,$A$69:$A$91&amp;$B$69:$B$91&amp;$C$69:$C$91,$D$69:$D$91),"")</f>
        <v/>
      </c>
      <c r="BD267" s="37" t="str">
        <f t="shared" si="328"/>
        <v/>
      </c>
      <c r="BE267" s="37">
        <f t="shared" si="298"/>
        <v>0</v>
      </c>
      <c r="BF267" s="37">
        <f t="shared" si="299"/>
        <v>0</v>
      </c>
      <c r="BG267" s="32" t="str">
        <f t="shared" si="300"/>
        <v/>
      </c>
      <c r="BK267" s="20">
        <f t="shared" si="351"/>
        <v>261</v>
      </c>
      <c r="BL267" s="22">
        <f t="shared" si="337"/>
        <v>625</v>
      </c>
      <c r="BO267" s="22">
        <f t="shared" si="344"/>
        <v>625</v>
      </c>
      <c r="BP267" s="32" t="str">
        <f t="shared" si="301"/>
        <v>NA</v>
      </c>
      <c r="BQ267" s="33" t="str" cm="1">
        <f t="array" ref="BQ267">IFERROR(_xlfn.XLOOKUP($B$4&amp;$B$11&amp;BP267,$A$69:$A$91&amp;$B$69:$B$91&amp;$C$69:$C$91,$D$69:$D$91),"")</f>
        <v/>
      </c>
      <c r="BR267" s="37" t="str">
        <f t="shared" si="329"/>
        <v/>
      </c>
      <c r="BS267" s="37">
        <f t="shared" si="302"/>
        <v>0</v>
      </c>
      <c r="BT267" s="37">
        <f t="shared" si="303"/>
        <v>0</v>
      </c>
      <c r="BU267" s="32" t="str">
        <f t="shared" si="304"/>
        <v/>
      </c>
      <c r="BV267" s="32"/>
      <c r="BY267" s="6">
        <f t="shared" si="357"/>
        <v>261</v>
      </c>
      <c r="BZ267" s="9">
        <f t="shared" si="305"/>
        <v>500</v>
      </c>
      <c r="CA267" s="6">
        <f t="shared" si="306"/>
        <v>0</v>
      </c>
      <c r="CC267" s="8">
        <f t="shared" si="345"/>
        <v>500</v>
      </c>
      <c r="CD267" s="42" t="str">
        <f t="shared" si="307"/>
        <v>NA</v>
      </c>
      <c r="CE267" s="43" t="str" cm="1">
        <f t="array" ref="CE267">IFERROR(_xlfn.XLOOKUP($B$4&amp;$B$11&amp;CD267,$A$69:$A$91&amp;$B$69:$B$91&amp;$C$69:$C$91,$D$69:$D$91),"")</f>
        <v/>
      </c>
      <c r="CF267" s="42" t="str">
        <f t="shared" si="352"/>
        <v/>
      </c>
      <c r="CG267" s="44" t="str">
        <f t="shared" si="308"/>
        <v/>
      </c>
      <c r="CH267" s="44">
        <f t="shared" si="309"/>
        <v>0</v>
      </c>
      <c r="CI267" s="42" t="str">
        <f t="shared" si="310"/>
        <v/>
      </c>
      <c r="CJ267" s="42"/>
      <c r="CM267" s="6">
        <f t="shared" si="358"/>
        <v>261</v>
      </c>
      <c r="CN267" s="9">
        <f t="shared" si="311"/>
        <v>500</v>
      </c>
      <c r="CQ267" s="8">
        <f t="shared" si="346"/>
        <v>500</v>
      </c>
      <c r="CR267" s="42" t="str">
        <f t="shared" si="312"/>
        <v>NA</v>
      </c>
      <c r="CS267" s="43" t="str" cm="1">
        <f t="array" ref="CS267">IFERROR(_xlfn.XLOOKUP($B$4&amp;$B$11&amp;CR267,$A$69:$A$91&amp;$B$69:$B$91&amp;$C$69:$C$91,$D$69:$D$91),"")</f>
        <v/>
      </c>
      <c r="CT267" s="42" t="str">
        <f t="shared" si="353"/>
        <v/>
      </c>
      <c r="CU267" s="44" t="str">
        <f t="shared" si="313"/>
        <v/>
      </c>
      <c r="CV267" s="44">
        <f t="shared" si="314"/>
        <v>0</v>
      </c>
      <c r="CW267" s="42" t="str">
        <f t="shared" si="315"/>
        <v/>
      </c>
      <c r="DA267" s="6">
        <f t="shared" si="359"/>
        <v>261</v>
      </c>
      <c r="DB267" s="4">
        <f t="shared" si="338"/>
        <v>625</v>
      </c>
      <c r="DC267" s="6">
        <f t="shared" si="316"/>
        <v>0</v>
      </c>
      <c r="DE267" s="24">
        <f t="shared" si="347"/>
        <v>625</v>
      </c>
      <c r="DF267" s="42" t="str">
        <f t="shared" si="317"/>
        <v>NA</v>
      </c>
      <c r="DG267" s="43" t="str" cm="1">
        <f t="array" ref="DG267">IFERROR(_xlfn.XLOOKUP($B$4&amp;$B$11&amp;DF267,$A$69:$A$91&amp;$B$69:$B$91&amp;$C$69:$C$91,$D$69:$D$91),"")</f>
        <v/>
      </c>
      <c r="DH267" s="44" t="str">
        <f t="shared" si="330"/>
        <v/>
      </c>
      <c r="DI267" s="44">
        <f t="shared" si="318"/>
        <v>0</v>
      </c>
      <c r="DJ267" s="44">
        <f t="shared" si="319"/>
        <v>0</v>
      </c>
      <c r="DK267" s="42" t="str">
        <f t="shared" si="320"/>
        <v/>
      </c>
      <c r="DL267" s="42"/>
      <c r="DO267" s="6">
        <f t="shared" si="360"/>
        <v>261</v>
      </c>
      <c r="DP267" s="3">
        <f t="shared" si="339"/>
        <v>625</v>
      </c>
      <c r="DS267" s="24">
        <f t="shared" si="354"/>
        <v>625</v>
      </c>
      <c r="DT267" s="42" t="str">
        <f t="shared" si="321"/>
        <v>NA</v>
      </c>
      <c r="DU267" s="43" t="str" cm="1">
        <f t="array" ref="DU267">IFERROR(_xlfn.XLOOKUP($B$4&amp;$B$11&amp;DT267,$A$69:$A$91&amp;$B$69:$B$91&amp;$C$69:$C$91,$D$69:$D$91),"")</f>
        <v/>
      </c>
      <c r="DV267" s="44" t="str">
        <f t="shared" si="331"/>
        <v/>
      </c>
      <c r="DW267" s="44">
        <f t="shared" si="322"/>
        <v>0</v>
      </c>
      <c r="DX267" s="44">
        <f t="shared" si="323"/>
        <v>0</v>
      </c>
      <c r="DY267" s="42" t="str">
        <f t="shared" si="324"/>
        <v/>
      </c>
      <c r="DZ267" s="42"/>
      <c r="EC267" s="6">
        <f t="shared" si="361"/>
        <v>261</v>
      </c>
      <c r="ED267" s="47">
        <f t="shared" si="334"/>
        <v>531.91489361702122</v>
      </c>
      <c r="EE267" s="6">
        <f t="shared" si="333"/>
        <v>0</v>
      </c>
      <c r="EG267" s="8">
        <f t="shared" si="348"/>
        <v>531.91489361702122</v>
      </c>
      <c r="EH267" s="45" t="s">
        <v>62</v>
      </c>
      <c r="EI267" s="110">
        <f t="shared" si="335"/>
        <v>0</v>
      </c>
      <c r="EJ267" s="109">
        <f t="shared" si="332"/>
        <v>0</v>
      </c>
      <c r="EK267" s="109">
        <f t="shared" si="325"/>
        <v>0</v>
      </c>
      <c r="EL267" s="44">
        <f t="shared" si="326"/>
        <v>0</v>
      </c>
      <c r="EM267" s="42" t="str">
        <f t="shared" si="327"/>
        <v/>
      </c>
    </row>
    <row r="268" spans="21:143" x14ac:dyDescent="0.25">
      <c r="U268" s="6">
        <f t="shared" si="355"/>
        <v>262</v>
      </c>
      <c r="V268" s="9">
        <f t="shared" si="287"/>
        <v>500</v>
      </c>
      <c r="Y268" s="8">
        <f t="shared" si="342"/>
        <v>500</v>
      </c>
      <c r="Z268" s="30" t="str">
        <f t="shared" si="288"/>
        <v>NA</v>
      </c>
      <c r="AA268" s="28" t="str" cm="1">
        <f t="array" ref="AA268">IFERROR(_xlfn.XLOOKUP($B$4&amp;$B$11&amp;Z268,$A$69:$A$91&amp;$B$69:$B$91&amp;$C$69:$C$91,$D$69:$D$91),"")</f>
        <v/>
      </c>
      <c r="AB268" s="30" t="str">
        <f t="shared" si="349"/>
        <v/>
      </c>
      <c r="AC268" s="29" t="str">
        <f t="shared" si="289"/>
        <v/>
      </c>
      <c r="AD268" s="29">
        <f t="shared" si="290"/>
        <v>0</v>
      </c>
      <c r="AE268" s="30" t="str">
        <f t="shared" si="291"/>
        <v/>
      </c>
      <c r="AI268" s="6">
        <f t="shared" si="356"/>
        <v>262</v>
      </c>
      <c r="AJ268" s="9">
        <f t="shared" si="292"/>
        <v>500</v>
      </c>
      <c r="AM268" s="8">
        <f t="shared" si="343"/>
        <v>500</v>
      </c>
      <c r="AN268" s="32" t="str">
        <f t="shared" si="293"/>
        <v>NA</v>
      </c>
      <c r="AO268" s="33" t="str" cm="1">
        <f t="array" ref="AO268">IFERROR(_xlfn.XLOOKUP($B$4&amp;$B$11&amp;AN268,$A$69:$A$91&amp;$B$69:$B$91&amp;$C$69:$C$91,$D$69:$D$91),"")</f>
        <v/>
      </c>
      <c r="AP268" s="32" t="str">
        <f t="shared" si="350"/>
        <v/>
      </c>
      <c r="AQ268" s="37" t="str">
        <f t="shared" si="294"/>
        <v/>
      </c>
      <c r="AR268" s="37">
        <f t="shared" si="295"/>
        <v>0</v>
      </c>
      <c r="AS268" s="32" t="str">
        <f t="shared" si="296"/>
        <v/>
      </c>
      <c r="AT268" s="32"/>
      <c r="AU268" s="8"/>
      <c r="AV268" s="8"/>
      <c r="AW268" s="20">
        <f t="shared" si="340"/>
        <v>262</v>
      </c>
      <c r="AX268" s="22">
        <f t="shared" si="336"/>
        <v>625</v>
      </c>
      <c r="AY268" s="8"/>
      <c r="AZ268" s="8"/>
      <c r="BA268" s="22">
        <f t="shared" si="341"/>
        <v>625</v>
      </c>
      <c r="BB268" s="32" t="str">
        <f t="shared" si="297"/>
        <v>NA</v>
      </c>
      <c r="BC268" s="33" t="str" cm="1">
        <f t="array" ref="BC268">IFERROR(_xlfn.XLOOKUP($B$4&amp;$B$11&amp;BB268,$A$69:$A$91&amp;$B$69:$B$91&amp;$C$69:$C$91,$D$69:$D$91),"")</f>
        <v/>
      </c>
      <c r="BD268" s="37" t="str">
        <f t="shared" si="328"/>
        <v/>
      </c>
      <c r="BE268" s="37">
        <f t="shared" si="298"/>
        <v>0</v>
      </c>
      <c r="BF268" s="37">
        <f t="shared" si="299"/>
        <v>0</v>
      </c>
      <c r="BG268" s="32" t="str">
        <f t="shared" si="300"/>
        <v/>
      </c>
      <c r="BK268" s="20">
        <f t="shared" si="351"/>
        <v>262</v>
      </c>
      <c r="BL268" s="22">
        <f t="shared" si="337"/>
        <v>625</v>
      </c>
      <c r="BO268" s="22">
        <f t="shared" si="344"/>
        <v>625</v>
      </c>
      <c r="BP268" s="32" t="str">
        <f t="shared" si="301"/>
        <v>NA</v>
      </c>
      <c r="BQ268" s="33" t="str" cm="1">
        <f t="array" ref="BQ268">IFERROR(_xlfn.XLOOKUP($B$4&amp;$B$11&amp;BP268,$A$69:$A$91&amp;$B$69:$B$91&amp;$C$69:$C$91,$D$69:$D$91),"")</f>
        <v/>
      </c>
      <c r="BR268" s="37" t="str">
        <f t="shared" si="329"/>
        <v/>
      </c>
      <c r="BS268" s="37">
        <f t="shared" si="302"/>
        <v>0</v>
      </c>
      <c r="BT268" s="37">
        <f t="shared" si="303"/>
        <v>0</v>
      </c>
      <c r="BU268" s="32" t="str">
        <f t="shared" si="304"/>
        <v/>
      </c>
      <c r="BV268" s="32"/>
      <c r="BY268" s="6">
        <f t="shared" si="357"/>
        <v>262</v>
      </c>
      <c r="BZ268" s="9">
        <f t="shared" si="305"/>
        <v>500</v>
      </c>
      <c r="CA268" s="6">
        <f t="shared" si="306"/>
        <v>0</v>
      </c>
      <c r="CC268" s="8">
        <f t="shared" si="345"/>
        <v>500</v>
      </c>
      <c r="CD268" s="42" t="str">
        <f t="shared" si="307"/>
        <v>NA</v>
      </c>
      <c r="CE268" s="43" t="str" cm="1">
        <f t="array" ref="CE268">IFERROR(_xlfn.XLOOKUP($B$4&amp;$B$11&amp;CD268,$A$69:$A$91&amp;$B$69:$B$91&amp;$C$69:$C$91,$D$69:$D$91),"")</f>
        <v/>
      </c>
      <c r="CF268" s="42" t="str">
        <f t="shared" si="352"/>
        <v/>
      </c>
      <c r="CG268" s="44" t="str">
        <f t="shared" si="308"/>
        <v/>
      </c>
      <c r="CH268" s="44">
        <f t="shared" si="309"/>
        <v>0</v>
      </c>
      <c r="CI268" s="42" t="str">
        <f t="shared" si="310"/>
        <v/>
      </c>
      <c r="CJ268" s="42"/>
      <c r="CM268" s="6">
        <f t="shared" si="358"/>
        <v>262</v>
      </c>
      <c r="CN268" s="9">
        <f t="shared" si="311"/>
        <v>500</v>
      </c>
      <c r="CQ268" s="8">
        <f t="shared" si="346"/>
        <v>500</v>
      </c>
      <c r="CR268" s="42" t="str">
        <f t="shared" si="312"/>
        <v>NA</v>
      </c>
      <c r="CS268" s="43" t="str" cm="1">
        <f t="array" ref="CS268">IFERROR(_xlfn.XLOOKUP($B$4&amp;$B$11&amp;CR268,$A$69:$A$91&amp;$B$69:$B$91&amp;$C$69:$C$91,$D$69:$D$91),"")</f>
        <v/>
      </c>
      <c r="CT268" s="42" t="str">
        <f t="shared" si="353"/>
        <v/>
      </c>
      <c r="CU268" s="44" t="str">
        <f t="shared" si="313"/>
        <v/>
      </c>
      <c r="CV268" s="44">
        <f t="shared" si="314"/>
        <v>0</v>
      </c>
      <c r="CW268" s="42" t="str">
        <f t="shared" si="315"/>
        <v/>
      </c>
      <c r="DA268" s="6">
        <f t="shared" si="359"/>
        <v>262</v>
      </c>
      <c r="DB268" s="4">
        <f t="shared" si="338"/>
        <v>625</v>
      </c>
      <c r="DC268" s="6">
        <f t="shared" si="316"/>
        <v>0</v>
      </c>
      <c r="DE268" s="24">
        <f t="shared" si="347"/>
        <v>625</v>
      </c>
      <c r="DF268" s="42" t="str">
        <f t="shared" si="317"/>
        <v>NA</v>
      </c>
      <c r="DG268" s="43" t="str" cm="1">
        <f t="array" ref="DG268">IFERROR(_xlfn.XLOOKUP($B$4&amp;$B$11&amp;DF268,$A$69:$A$91&amp;$B$69:$B$91&amp;$C$69:$C$91,$D$69:$D$91),"")</f>
        <v/>
      </c>
      <c r="DH268" s="44" t="str">
        <f t="shared" si="330"/>
        <v/>
      </c>
      <c r="DI268" s="44">
        <f t="shared" si="318"/>
        <v>0</v>
      </c>
      <c r="DJ268" s="44">
        <f t="shared" si="319"/>
        <v>0</v>
      </c>
      <c r="DK268" s="42" t="str">
        <f t="shared" si="320"/>
        <v/>
      </c>
      <c r="DL268" s="42"/>
      <c r="DO268" s="6">
        <f t="shared" si="360"/>
        <v>262</v>
      </c>
      <c r="DP268" s="3">
        <f t="shared" si="339"/>
        <v>625</v>
      </c>
      <c r="DS268" s="24">
        <f t="shared" si="354"/>
        <v>625</v>
      </c>
      <c r="DT268" s="42" t="str">
        <f t="shared" si="321"/>
        <v>NA</v>
      </c>
      <c r="DU268" s="43" t="str" cm="1">
        <f t="array" ref="DU268">IFERROR(_xlfn.XLOOKUP($B$4&amp;$B$11&amp;DT268,$A$69:$A$91&amp;$B$69:$B$91&amp;$C$69:$C$91,$D$69:$D$91),"")</f>
        <v/>
      </c>
      <c r="DV268" s="44" t="str">
        <f t="shared" si="331"/>
        <v/>
      </c>
      <c r="DW268" s="44">
        <f t="shared" si="322"/>
        <v>0</v>
      </c>
      <c r="DX268" s="44">
        <f t="shared" si="323"/>
        <v>0</v>
      </c>
      <c r="DY268" s="42" t="str">
        <f t="shared" si="324"/>
        <v/>
      </c>
      <c r="DZ268" s="42"/>
      <c r="EC268" s="6">
        <f t="shared" si="361"/>
        <v>262</v>
      </c>
      <c r="ED268" s="47">
        <f t="shared" si="334"/>
        <v>531.91489361702122</v>
      </c>
      <c r="EE268" s="6">
        <f t="shared" si="333"/>
        <v>0</v>
      </c>
      <c r="EG268" s="8">
        <f t="shared" si="348"/>
        <v>531.91489361702122</v>
      </c>
      <c r="EH268" s="45" t="s">
        <v>62</v>
      </c>
      <c r="EI268" s="110">
        <f t="shared" si="335"/>
        <v>0</v>
      </c>
      <c r="EJ268" s="109">
        <f t="shared" si="332"/>
        <v>0</v>
      </c>
      <c r="EK268" s="109">
        <f t="shared" si="325"/>
        <v>0</v>
      </c>
      <c r="EL268" s="44">
        <f t="shared" si="326"/>
        <v>0</v>
      </c>
      <c r="EM268" s="42" t="str">
        <f t="shared" si="327"/>
        <v/>
      </c>
    </row>
    <row r="269" spans="21:143" x14ac:dyDescent="0.25">
      <c r="U269" s="6">
        <f t="shared" si="355"/>
        <v>263</v>
      </c>
      <c r="V269" s="9">
        <f t="shared" ref="V269:V306" si="362">PMT($B$6/12,300,150000,0)*-1</f>
        <v>500</v>
      </c>
      <c r="Y269" s="8">
        <f t="shared" si="342"/>
        <v>500</v>
      </c>
      <c r="Z269" s="30" t="str">
        <f t="shared" ref="Z269:Z332" si="363">IF(U269&lt;=$B$8*12,IF(AND($B$4="Fixed Rate",OR($B$11="Principal and Interest",$B$11="Interest Only"),U269&lt;=$B$7*12),"N",IF(AND($B$4="Fixed Rate",OR($B$11="Principal and Interest",$B$11="Interest Only"),U269&gt;$B$7*12),"Y",IF(AND($B$4="Variable Rate",$B$11="Principal and Interest"),"N",IF(AND($B$4="Variable Rate",$B$11="Interest Only",U269&lt;=$B$53),"N","Y")))),"NA")</f>
        <v>NA</v>
      </c>
      <c r="AA269" s="28" t="str" cm="1">
        <f t="array" ref="AA269">IFERROR(_xlfn.XLOOKUP($B$4&amp;$B$11&amp;Z269,$A$69:$A$91&amp;$B$69:$B$91&amp;$C$69:$C$91,$D$69:$D$91),"")</f>
        <v/>
      </c>
      <c r="AB269" s="30" t="str">
        <f t="shared" si="349"/>
        <v/>
      </c>
      <c r="AC269" s="29" t="str">
        <f t="shared" ref="AC269:AC332" si="364">IFERROR(IF(Z269="N",PMT(AA269/12,$B$8*12,-$B$5,0),PMT(AA269/12,COUNTIF(Z:Z,"Y"),-($B$5+CUMPRINC($B$6/12,$B$8*12,$B$5,1,COUNTIF(Z:Z,"N")-1,0)),0)),"")</f>
        <v/>
      </c>
      <c r="AD269" s="29">
        <f t="shared" ref="AD269:AD332" si="365">IF(U269=0,$B$30+$B$31+$B$32,IF(U269=$B$8*12,$B$33,0))</f>
        <v>0</v>
      </c>
      <c r="AE269" s="30" t="str">
        <f t="shared" ref="AE269:AE332" si="366">IF(U269=0,AC269+AD269-AB269,IF(U269&gt;$B$8*12,"",AC269+AD269))</f>
        <v/>
      </c>
      <c r="AI269" s="6">
        <f t="shared" si="356"/>
        <v>263</v>
      </c>
      <c r="AJ269" s="9">
        <f t="shared" ref="AJ269:AJ306" si="367">PMT($B$6/12,300,150000,0)*-1</f>
        <v>500</v>
      </c>
      <c r="AM269" s="8">
        <f t="shared" si="343"/>
        <v>500</v>
      </c>
      <c r="AN269" s="32" t="str">
        <f t="shared" ref="AN269:AN332" si="368">IF(AI269&lt;=$B$8*12,IF(AND($B$4="Fixed Rate",OR($B$11="Principal and Interest",$B$11="Interest Only"),AI269&lt;=$B$7*12),"N",IF(AND($B$4="Fixed Rate",OR($B$11="Principal and Interest",$B$11="Interest Only"),AI269&gt;$B$7*12),"Y",IF(AND($B$4="Variable Rate",$B$11="Principal and Interest"),"N",IF(AND($B$4="Variable Rate",$B$11="Interest Only",AI269&lt;=$B$53),"N","Y")))),"NA")</f>
        <v>NA</v>
      </c>
      <c r="AO269" s="33" t="str" cm="1">
        <f t="array" ref="AO269">IFERROR(_xlfn.XLOOKUP($B$4&amp;$B$11&amp;AN269,$A$69:$A$91&amp;$B$69:$B$91&amp;$C$69:$C$91,$D$69:$D$91),"")</f>
        <v/>
      </c>
      <c r="AP269" s="32" t="str">
        <f t="shared" si="350"/>
        <v/>
      </c>
      <c r="AQ269" s="37" t="str">
        <f t="shared" ref="AQ269:AQ332" si="369">IFERROR(IF(AN269="N",PMT(AO269/12,$B$8*12,-$B$5,0),PMT(AO269/12,COUNTIF(AN:AN,"Y"),-($B$5+CUMPRINC($B$6/12,$B$8*12,$B$5,1,COUNTIF(AN:AN,"N")-1,0)),0)),"")</f>
        <v/>
      </c>
      <c r="AR269" s="37">
        <f t="shared" ref="AR269:AR332" si="370">IF(AI269=0,$C$32+$C$30+$C$31,IF(AI269=$B$8*12,$C$33,0))</f>
        <v>0</v>
      </c>
      <c r="AS269" s="32" t="str">
        <f t="shared" ref="AS269:AS332" si="371">IF(AI269=0,AQ269+AR269-AP269,IF(AI269&gt;$B$8*12,"",AQ269+AR269))</f>
        <v/>
      </c>
      <c r="AT269" s="32"/>
      <c r="AU269" s="8"/>
      <c r="AV269" s="8"/>
      <c r="AW269" s="20">
        <f t="shared" si="340"/>
        <v>263</v>
      </c>
      <c r="AX269" s="22">
        <f t="shared" si="336"/>
        <v>625</v>
      </c>
      <c r="AY269" s="8"/>
      <c r="AZ269" s="8"/>
      <c r="BA269" s="22">
        <f t="shared" si="341"/>
        <v>625</v>
      </c>
      <c r="BB269" s="32" t="str">
        <f t="shared" ref="BB269:BB332" si="372">IF(AW269&lt;=$B$8*12,IF(AND($B$4="Fixed Rate",OR($B$11="Principal and Interest",$B$11="Interest Only"),AW269&lt;=$B$7*12),"N",IF(AND($B$4="Fixed Rate",OR($B$11="Principal and Interest",$B$11="Interest Only"),AW269&gt;$B$7*12),"Y",IF(AND($B$4="Variable Rate",$B$11="Principal and Interest"),"N",IF(AND($B$4="Variable Rate",$B$11="Interest Only",AW269&lt;=$B$53),"N","Y")))),"NA")</f>
        <v>NA</v>
      </c>
      <c r="BC269" s="33" t="str" cm="1">
        <f t="array" ref="BC269">IFERROR(_xlfn.XLOOKUP($B$4&amp;$B$11&amp;BB269,$A$69:$A$91&amp;$B$69:$B$91&amp;$C$69:$C$91,$D$69:$D$91),"")</f>
        <v/>
      </c>
      <c r="BD269" s="37" t="str">
        <f t="shared" si="328"/>
        <v/>
      </c>
      <c r="BE269" s="37">
        <f t="shared" ref="BE269:BE332" si="373">IFERROR(IF(BB269="N",BD269*BC269/12,PMT(BC269/12,COUNTIF(BB:BB,"Y"),-$B$5,0)),0)</f>
        <v>0</v>
      </c>
      <c r="BF269" s="37">
        <f t="shared" ref="BF269:BF332" si="374">IF(AW269=0,$B$30+$B$31+$B$32,IF(AW269=$B$8*12,$B$33,0))</f>
        <v>0</v>
      </c>
      <c r="BG269" s="32" t="str">
        <f t="shared" ref="BG269:BG332" si="375">IF(AW269=0,BE269+BF269-BD269,IF(AW269&gt;$B$8*12,"",BE269+BF269))</f>
        <v/>
      </c>
      <c r="BK269" s="20">
        <f t="shared" si="351"/>
        <v>263</v>
      </c>
      <c r="BL269" s="22">
        <f t="shared" si="337"/>
        <v>625</v>
      </c>
      <c r="BO269" s="22">
        <f t="shared" si="344"/>
        <v>625</v>
      </c>
      <c r="BP269" s="32" t="str">
        <f t="shared" ref="BP269:BP332" si="376">IF(BK269&lt;=$B$8*12,IF(AND($B$4="Fixed Rate",OR($B$11="Principal and Interest",$B$11="Interest Only"),BK269&lt;=$B$7*12),"N",IF(AND($B$4="Fixed Rate",OR($B$11="Principal and Interest",$B$11="Interest Only"),BK269&gt;$B$7*12),"Y",IF(AND($B$4="Variable Rate",$B$11="Principal and Interest"),"N",IF(AND($B$4="Variable Rate",$B$11="Interest Only",BK269&lt;=$B$53),"N","Y")))),"NA")</f>
        <v>NA</v>
      </c>
      <c r="BQ269" s="33" t="str" cm="1">
        <f t="array" ref="BQ269">IFERROR(_xlfn.XLOOKUP($B$4&amp;$B$11&amp;BP269,$A$69:$A$91&amp;$B$69:$B$91&amp;$C$69:$C$91,$D$69:$D$91),"")</f>
        <v/>
      </c>
      <c r="BR269" s="37" t="str">
        <f t="shared" si="329"/>
        <v/>
      </c>
      <c r="BS269" s="37">
        <f t="shared" ref="BS269:BS332" si="377">IFERROR(IF(BP269="N",BR269*BQ269/12,PMT(BQ269/12,COUNTIF(BP:BP,"Y"),-$B$5,0)),0)</f>
        <v>0</v>
      </c>
      <c r="BT269" s="37">
        <f t="shared" ref="BT269:BT332" si="378">IF(BK269=0,$C$32+$C$30+$C$31,IF(BK269=$B$8*12,$C$33,0))</f>
        <v>0</v>
      </c>
      <c r="BU269" s="32" t="str">
        <f t="shared" ref="BU269:BU332" si="379">IF(BK269=0,BS269+BT269-BR269,IF(BK269&gt;$B$8*12,"",BS269+BT269))</f>
        <v/>
      </c>
      <c r="BV269" s="32"/>
      <c r="BY269" s="6">
        <f t="shared" si="357"/>
        <v>263</v>
      </c>
      <c r="BZ269" s="9">
        <f t="shared" ref="BZ269:BZ306" si="380">PMT($B$6/12,300,150000,0)*-1</f>
        <v>500</v>
      </c>
      <c r="CA269" s="6">
        <f t="shared" ref="CA269:CA305" si="381">IF(MOD(BY269,12)=0,$B$41,0)</f>
        <v>0</v>
      </c>
      <c r="CC269" s="8">
        <f t="shared" si="345"/>
        <v>500</v>
      </c>
      <c r="CD269" s="42" t="str">
        <f t="shared" ref="CD269:CD332" si="382">IF(BY269&lt;=$B$8*12,IF(AND($B$4="Fixed Rate",OR($B$11="Principal and Interest",$B$11="Interest Only"),BY269&lt;=$B$7*12),"N",IF(AND($B$4="Fixed Rate",OR($B$11="Principal and Interest",$B$11="Interest Only"),BY269&gt;$B$7*12),"Y",IF(AND($B$4="Variable Rate",$B$11="Principal and Interest"),"N",IF(AND($B$4="Variable Rate",$B$11="Interest Only",BY269&lt;=$B$53),"N","Y")))),"NA")</f>
        <v>NA</v>
      </c>
      <c r="CE269" s="43" t="str" cm="1">
        <f t="array" ref="CE269">IFERROR(_xlfn.XLOOKUP($B$4&amp;$B$11&amp;CD269,$A$69:$A$91&amp;$B$69:$B$91&amp;$C$69:$C$91,$D$69:$D$91),"")</f>
        <v/>
      </c>
      <c r="CF269" s="42" t="str">
        <f t="shared" si="352"/>
        <v/>
      </c>
      <c r="CG269" s="44" t="str">
        <f t="shared" ref="CG269:CG332" si="383">IFERROR(IF(CD269="N",PMT(CE269/12,$B$8*12,-$B$5,0),PMT(CE269/12,COUNTIF(CD:CD,"Y"),-($B$5+CUMPRINC($B$6/12,$B$8*12,$B$5,1,COUNTIF(CD:CD,"N")-1,0)),0)),"")</f>
        <v/>
      </c>
      <c r="CH269" s="44">
        <f t="shared" ref="CH269:CH332" si="384">IF(BY269=0,$B$39+$B$41,IF(BY269=$B$8*12,$B$40,IF(MOD(BY269,12)=0,$B$41,0)))</f>
        <v>0</v>
      </c>
      <c r="CI269" s="42" t="str">
        <f t="shared" ref="CI269:CI332" si="385">IF(BY269=0,CG269+CH269-CF269,IF(BY269&gt;$B$8*12,"",CG269+CH269))</f>
        <v/>
      </c>
      <c r="CJ269" s="42"/>
      <c r="CM269" s="6">
        <f t="shared" si="358"/>
        <v>263</v>
      </c>
      <c r="CN269" s="9">
        <f t="shared" ref="CN269:CN306" si="386">PMT($B$6/12,300,150000,0)*-1</f>
        <v>500</v>
      </c>
      <c r="CQ269" s="8">
        <f t="shared" si="346"/>
        <v>500</v>
      </c>
      <c r="CR269" s="42" t="str">
        <f t="shared" ref="CR269:CR332" si="387">IF(CM269&lt;=$B$8*12,IF(AND($B$4="Fixed Rate",OR($B$11="Principal and Interest",$B$11="Interest Only"),CM269&lt;=$B$7*12),"N",IF(AND($B$4="Fixed Rate",OR($B$11="Principal and Interest",$B$11="Interest Only"),CM269&gt;$B$7*12),"Y",IF(AND($B$4="Variable Rate",$B$11="Principal and Interest"),"N",IF(AND($B$4="Variable Rate",$B$11="Interest Only",CM269&lt;=$B$53),"N","Y")))),"NA")</f>
        <v>NA</v>
      </c>
      <c r="CS269" s="43" t="str" cm="1">
        <f t="array" ref="CS269">IFERROR(_xlfn.XLOOKUP($B$4&amp;$B$11&amp;CR269,$A$69:$A$91&amp;$B$69:$B$91&amp;$C$69:$C$91,$D$69:$D$91),"")</f>
        <v/>
      </c>
      <c r="CT269" s="42" t="str">
        <f t="shared" si="353"/>
        <v/>
      </c>
      <c r="CU269" s="44" t="str">
        <f t="shared" ref="CU269:CU332" si="388">IFERROR(IF(CR269="N",PMT(CS269/12,$B$8*12,-$B$5,0),PMT(CS269/12,COUNTIF(CR:CR,"Y"),-($B$5+CUMPRINC($B$6/12,$B$8*12,$B$5,1,COUNTIF(CR:CR,"N")-1,0)),0)),"")</f>
        <v/>
      </c>
      <c r="CV269" s="44">
        <f t="shared" ref="CV269:CV332" si="389">IF(CM269=0,$C$39+$C$37+$C$38,IF(CM269=$B$8*12,$C$40,0))</f>
        <v>0</v>
      </c>
      <c r="CW269" s="42" t="str">
        <f t="shared" ref="CW269:CW332" si="390">IF(CM269=0,CU269+CV269-CT269,IF(CM269&gt;$B$8*12,"",CU269+CV269))</f>
        <v/>
      </c>
      <c r="DA269" s="6">
        <f t="shared" si="359"/>
        <v>263</v>
      </c>
      <c r="DB269" s="4">
        <f t="shared" si="338"/>
        <v>625</v>
      </c>
      <c r="DC269" s="6">
        <f t="shared" ref="DC269:DC305" si="391">IF(MOD(DA269,12)=0,$B$41,0)</f>
        <v>0</v>
      </c>
      <c r="DE269" s="24">
        <f t="shared" si="347"/>
        <v>625</v>
      </c>
      <c r="DF269" s="42" t="str">
        <f t="shared" ref="DF269:DF332" si="392">IF(DA269&lt;=$B$8*12,IF(AND($B$4="Fixed Rate",OR($B$11="Principal and Interest",$B$11="Interest Only"),DA269&lt;=$B$7*12),"N",IF(AND($B$4="Fixed Rate",OR($B$11="Principal and Interest",$B$11="Interest Only"),DA269&gt;$B$7*12),"Y",IF(AND($B$4="Variable Rate",$B$11="Principal and Interest"),"N",IF(AND($B$4="Variable Rate",$B$11="Interest Only",DA269&lt;=$B$53),"N","Y")))),"NA")</f>
        <v>NA</v>
      </c>
      <c r="DG269" s="43" t="str" cm="1">
        <f t="array" ref="DG269">IFERROR(_xlfn.XLOOKUP($B$4&amp;$B$11&amp;DF269,$A$69:$A$91&amp;$B$69:$B$91&amp;$C$69:$C$91,$D$69:$D$91),"")</f>
        <v/>
      </c>
      <c r="DH269" s="44" t="str">
        <f t="shared" si="330"/>
        <v/>
      </c>
      <c r="DI269" s="44">
        <f t="shared" ref="DI269:DI332" si="393">IFERROR(IF(DF269="N",DH269*DG269/12,PMT(DG269/12,COUNTIF(DF:DF,"Y"),-$B$5,0)),0)</f>
        <v>0</v>
      </c>
      <c r="DJ269" s="44">
        <f t="shared" ref="DJ269:DJ332" si="394">IF(DA269=0,$B$39+$B$41,IF(DA269=$B$8*12,$B$40,IF(MOD(DA269,12)=0,$B$41,0)))</f>
        <v>0</v>
      </c>
      <c r="DK269" s="42" t="str">
        <f t="shared" ref="DK269:DK332" si="395">IF(DA269=0,DI269+DJ269-DH269,IF(DA269&gt;$B$8*12,"",DI269+DJ269))</f>
        <v/>
      </c>
      <c r="DL269" s="42"/>
      <c r="DO269" s="6">
        <f t="shared" si="360"/>
        <v>263</v>
      </c>
      <c r="DP269" s="3">
        <f t="shared" si="339"/>
        <v>625</v>
      </c>
      <c r="DS269" s="24">
        <f t="shared" si="354"/>
        <v>625</v>
      </c>
      <c r="DT269" s="42" t="str">
        <f t="shared" ref="DT269:DT332" si="396">IF(DO269&lt;=$B$8*12,IF(AND($B$4="Fixed Rate",OR($B$11="Principal and Interest",$B$11="Interest Only"),DO269&lt;=$B$7*12),"N",IF(AND($B$4="Fixed Rate",OR($B$11="Principal and Interest",$B$11="Interest Only"),DO269&gt;$B$7*12),"Y",IF(AND($B$4="Variable Rate",$B$11="Principal and Interest"),"N",IF(AND($B$4="Variable Rate",$B$11="Interest Only",DO269&lt;=$B$53),"N","Y")))),"NA")</f>
        <v>NA</v>
      </c>
      <c r="DU269" s="43" t="str" cm="1">
        <f t="array" ref="DU269">IFERROR(_xlfn.XLOOKUP($B$4&amp;$B$11&amp;DT269,$A$69:$A$91&amp;$B$69:$B$91&amp;$C$69:$C$91,$D$69:$D$91),"")</f>
        <v/>
      </c>
      <c r="DV269" s="44" t="str">
        <f t="shared" si="331"/>
        <v/>
      </c>
      <c r="DW269" s="44">
        <f t="shared" ref="DW269:DW332" si="397">IFERROR(IF(DT269="N",DV269*DU269/12,PMT(DU269/12,COUNTIF(DT:DT,"Y"),-$B$5,0)),0)</f>
        <v>0</v>
      </c>
      <c r="DX269" s="44">
        <f t="shared" ref="DX269:DX332" si="398">IF(DO269=0,$C$39+$C$37+$C$38,IF(DO269=$B$8*12,$C$40,0))</f>
        <v>0</v>
      </c>
      <c r="DY269" s="42" t="str">
        <f t="shared" ref="DY269:DY332" si="399">IF(DO269=0,DW269+DX269-DV269,IF(DO269&gt;$B$8*12,"",DW269+DX269))</f>
        <v/>
      </c>
      <c r="DZ269" s="42"/>
      <c r="EC269" s="6">
        <f t="shared" si="361"/>
        <v>263</v>
      </c>
      <c r="ED269" s="47">
        <f t="shared" si="334"/>
        <v>531.91489361702122</v>
      </c>
      <c r="EE269" s="6">
        <f t="shared" si="333"/>
        <v>0</v>
      </c>
      <c r="EG269" s="8">
        <f t="shared" si="348"/>
        <v>531.91489361702122</v>
      </c>
      <c r="EH269" s="45" t="s">
        <v>62</v>
      </c>
      <c r="EI269" s="110">
        <f t="shared" si="335"/>
        <v>0</v>
      </c>
      <c r="EJ269" s="109">
        <f t="shared" si="332"/>
        <v>0</v>
      </c>
      <c r="EK269" s="109">
        <f t="shared" ref="EK269:EK332" si="400">IF(EC269&lt;=18,EJ269*EI269/12,PMT(EI269/12,$B$8*12-18,-$B$5))</f>
        <v>0</v>
      </c>
      <c r="EL269" s="44">
        <f t="shared" ref="EL269:EL332" si="401">IF(EC269=0,$D$37+$D$39,IF(EC269=$B$8*12,$D$40,IF(AND(MOD(EC269,12)=0,EC269&gt;18),$B$41,0)))</f>
        <v>0</v>
      </c>
      <c r="EM269" s="42" t="str">
        <f t="shared" ref="EM269:EM332" si="402">IF(EC269=0,EK269+EL269-EJ269,IF(EC269&gt;$B$8*12,"",EK269+EL269))</f>
        <v/>
      </c>
    </row>
    <row r="270" spans="21:143" x14ac:dyDescent="0.25">
      <c r="U270" s="6">
        <f t="shared" si="355"/>
        <v>264</v>
      </c>
      <c r="V270" s="9">
        <f t="shared" si="362"/>
        <v>500</v>
      </c>
      <c r="Y270" s="8">
        <f t="shared" si="342"/>
        <v>500</v>
      </c>
      <c r="Z270" s="30" t="str">
        <f t="shared" si="363"/>
        <v>NA</v>
      </c>
      <c r="AA270" s="28" t="str" cm="1">
        <f t="array" ref="AA270">IFERROR(_xlfn.XLOOKUP($B$4&amp;$B$11&amp;Z270,$A$69:$A$91&amp;$B$69:$B$91&amp;$C$69:$C$91,$D$69:$D$91),"")</f>
        <v/>
      </c>
      <c r="AB270" s="30" t="str">
        <f t="shared" si="349"/>
        <v/>
      </c>
      <c r="AC270" s="29" t="str">
        <f t="shared" si="364"/>
        <v/>
      </c>
      <c r="AD270" s="29">
        <f t="shared" si="365"/>
        <v>0</v>
      </c>
      <c r="AE270" s="30" t="str">
        <f t="shared" si="366"/>
        <v/>
      </c>
      <c r="AI270" s="6">
        <f t="shared" si="356"/>
        <v>264</v>
      </c>
      <c r="AJ270" s="9">
        <f t="shared" si="367"/>
        <v>500</v>
      </c>
      <c r="AM270" s="8">
        <f t="shared" si="343"/>
        <v>500</v>
      </c>
      <c r="AN270" s="32" t="str">
        <f t="shared" si="368"/>
        <v>NA</v>
      </c>
      <c r="AO270" s="33" t="str" cm="1">
        <f t="array" ref="AO270">IFERROR(_xlfn.XLOOKUP($B$4&amp;$B$11&amp;AN270,$A$69:$A$91&amp;$B$69:$B$91&amp;$C$69:$C$91,$D$69:$D$91),"")</f>
        <v/>
      </c>
      <c r="AP270" s="32" t="str">
        <f t="shared" si="350"/>
        <v/>
      </c>
      <c r="AQ270" s="37" t="str">
        <f t="shared" si="369"/>
        <v/>
      </c>
      <c r="AR270" s="37">
        <f t="shared" si="370"/>
        <v>0</v>
      </c>
      <c r="AS270" s="32" t="str">
        <f t="shared" si="371"/>
        <v/>
      </c>
      <c r="AT270" s="32"/>
      <c r="AU270" s="8"/>
      <c r="AV270" s="8"/>
      <c r="AW270" s="20">
        <f t="shared" si="340"/>
        <v>264</v>
      </c>
      <c r="AX270" s="22">
        <f t="shared" si="336"/>
        <v>625</v>
      </c>
      <c r="AY270" s="8"/>
      <c r="AZ270" s="8"/>
      <c r="BA270" s="22">
        <f t="shared" si="341"/>
        <v>625</v>
      </c>
      <c r="BB270" s="32" t="str">
        <f t="shared" si="372"/>
        <v>NA</v>
      </c>
      <c r="BC270" s="33" t="str" cm="1">
        <f t="array" ref="BC270">IFERROR(_xlfn.XLOOKUP($B$4&amp;$B$11&amp;BB270,$A$69:$A$91&amp;$B$69:$B$91&amp;$C$69:$C$91,$D$69:$D$91),"")</f>
        <v/>
      </c>
      <c r="BD270" s="37" t="str">
        <f t="shared" ref="BD270:BD333" si="403">IFERROR(IF(BB270="N",$B$5,BD269-(BE270-BC270*BD269/12)),"")</f>
        <v/>
      </c>
      <c r="BE270" s="37">
        <f t="shared" si="373"/>
        <v>0</v>
      </c>
      <c r="BF270" s="37">
        <f t="shared" si="374"/>
        <v>0</v>
      </c>
      <c r="BG270" s="32" t="str">
        <f t="shared" si="375"/>
        <v/>
      </c>
      <c r="BK270" s="20">
        <f t="shared" si="351"/>
        <v>264</v>
      </c>
      <c r="BL270" s="22">
        <f t="shared" si="337"/>
        <v>625</v>
      </c>
      <c r="BO270" s="22">
        <f t="shared" si="344"/>
        <v>625</v>
      </c>
      <c r="BP270" s="32" t="str">
        <f t="shared" si="376"/>
        <v>NA</v>
      </c>
      <c r="BQ270" s="33" t="str" cm="1">
        <f t="array" ref="BQ270">IFERROR(_xlfn.XLOOKUP($B$4&amp;$B$11&amp;BP270,$A$69:$A$91&amp;$B$69:$B$91&amp;$C$69:$C$91,$D$69:$D$91),"")</f>
        <v/>
      </c>
      <c r="BR270" s="37" t="str">
        <f t="shared" ref="BR270:BR333" si="404">IFERROR(IF(BP270="N",$B$5,BR269-(BS270-BQ270*BR269/12)),"")</f>
        <v/>
      </c>
      <c r="BS270" s="37">
        <f t="shared" si="377"/>
        <v>0</v>
      </c>
      <c r="BT270" s="37">
        <f t="shared" si="378"/>
        <v>0</v>
      </c>
      <c r="BU270" s="32" t="str">
        <f t="shared" si="379"/>
        <v/>
      </c>
      <c r="BV270" s="32"/>
      <c r="BY270" s="6">
        <f t="shared" si="357"/>
        <v>264</v>
      </c>
      <c r="BZ270" s="9">
        <f t="shared" si="380"/>
        <v>500</v>
      </c>
      <c r="CA270" s="6">
        <f t="shared" si="381"/>
        <v>395</v>
      </c>
      <c r="CC270" s="8">
        <f t="shared" si="345"/>
        <v>895</v>
      </c>
      <c r="CD270" s="42" t="str">
        <f t="shared" si="382"/>
        <v>NA</v>
      </c>
      <c r="CE270" s="43" t="str" cm="1">
        <f t="array" ref="CE270">IFERROR(_xlfn.XLOOKUP($B$4&amp;$B$11&amp;CD270,$A$69:$A$91&amp;$B$69:$B$91&amp;$C$69:$C$91,$D$69:$D$91),"")</f>
        <v/>
      </c>
      <c r="CF270" s="42" t="str">
        <f t="shared" si="352"/>
        <v/>
      </c>
      <c r="CG270" s="44" t="str">
        <f t="shared" si="383"/>
        <v/>
      </c>
      <c r="CH270" s="44">
        <f t="shared" si="384"/>
        <v>395</v>
      </c>
      <c r="CI270" s="42" t="str">
        <f t="shared" si="385"/>
        <v/>
      </c>
      <c r="CJ270" s="42"/>
      <c r="CM270" s="6">
        <f t="shared" si="358"/>
        <v>264</v>
      </c>
      <c r="CN270" s="9">
        <f t="shared" si="386"/>
        <v>500</v>
      </c>
      <c r="CQ270" s="8">
        <f t="shared" si="346"/>
        <v>500</v>
      </c>
      <c r="CR270" s="42" t="str">
        <f t="shared" si="387"/>
        <v>NA</v>
      </c>
      <c r="CS270" s="43" t="str" cm="1">
        <f t="array" ref="CS270">IFERROR(_xlfn.XLOOKUP($B$4&amp;$B$11&amp;CR270,$A$69:$A$91&amp;$B$69:$B$91&amp;$C$69:$C$91,$D$69:$D$91),"")</f>
        <v/>
      </c>
      <c r="CT270" s="42" t="str">
        <f t="shared" si="353"/>
        <v/>
      </c>
      <c r="CU270" s="44" t="str">
        <f t="shared" si="388"/>
        <v/>
      </c>
      <c r="CV270" s="44">
        <f t="shared" si="389"/>
        <v>0</v>
      </c>
      <c r="CW270" s="42" t="str">
        <f t="shared" si="390"/>
        <v/>
      </c>
      <c r="DA270" s="6">
        <f t="shared" si="359"/>
        <v>264</v>
      </c>
      <c r="DB270" s="4">
        <f t="shared" si="338"/>
        <v>625</v>
      </c>
      <c r="DC270" s="6">
        <f t="shared" si="391"/>
        <v>395</v>
      </c>
      <c r="DE270" s="24">
        <f t="shared" si="347"/>
        <v>1020</v>
      </c>
      <c r="DF270" s="42" t="str">
        <f t="shared" si="392"/>
        <v>NA</v>
      </c>
      <c r="DG270" s="43" t="str" cm="1">
        <f t="array" ref="DG270">IFERROR(_xlfn.XLOOKUP($B$4&amp;$B$11&amp;DF270,$A$69:$A$91&amp;$B$69:$B$91&amp;$C$69:$C$91,$D$69:$D$91),"")</f>
        <v/>
      </c>
      <c r="DH270" s="44" t="str">
        <f t="shared" ref="DH270:DH333" si="405">IFERROR(IF(DF270="N",$B$5,DH269-(DI270-DG270*DH269/12)),"")</f>
        <v/>
      </c>
      <c r="DI270" s="44">
        <f t="shared" si="393"/>
        <v>0</v>
      </c>
      <c r="DJ270" s="44">
        <f t="shared" si="394"/>
        <v>395</v>
      </c>
      <c r="DK270" s="42" t="str">
        <f t="shared" si="395"/>
        <v/>
      </c>
      <c r="DL270" s="42"/>
      <c r="DO270" s="6">
        <f t="shared" si="360"/>
        <v>264</v>
      </c>
      <c r="DP270" s="3">
        <f t="shared" si="339"/>
        <v>625</v>
      </c>
      <c r="DS270" s="24">
        <f t="shared" si="354"/>
        <v>625</v>
      </c>
      <c r="DT270" s="42" t="str">
        <f t="shared" si="396"/>
        <v>NA</v>
      </c>
      <c r="DU270" s="43" t="str" cm="1">
        <f t="array" ref="DU270">IFERROR(_xlfn.XLOOKUP($B$4&amp;$B$11&amp;DT270,$A$69:$A$91&amp;$B$69:$B$91&amp;$C$69:$C$91,$D$69:$D$91),"")</f>
        <v/>
      </c>
      <c r="DV270" s="44" t="str">
        <f t="shared" ref="DV270:DV333" si="406">IFERROR(IF(DT270="N",$B$5,DV269-(DW270-DU270*DV269/12)),"")</f>
        <v/>
      </c>
      <c r="DW270" s="44">
        <f t="shared" si="397"/>
        <v>0</v>
      </c>
      <c r="DX270" s="44">
        <f t="shared" si="398"/>
        <v>0</v>
      </c>
      <c r="DY270" s="42" t="str">
        <f t="shared" si="399"/>
        <v/>
      </c>
      <c r="DZ270" s="42"/>
      <c r="EC270" s="6">
        <f t="shared" si="361"/>
        <v>264</v>
      </c>
      <c r="ED270" s="47">
        <f t="shared" si="334"/>
        <v>531.91489361702122</v>
      </c>
      <c r="EE270" s="6">
        <f t="shared" si="333"/>
        <v>395</v>
      </c>
      <c r="EG270" s="8">
        <f t="shared" si="348"/>
        <v>926.91489361702122</v>
      </c>
      <c r="EH270" s="45" t="s">
        <v>62</v>
      </c>
      <c r="EI270" s="110">
        <f t="shared" si="335"/>
        <v>0</v>
      </c>
      <c r="EJ270" s="109">
        <f t="shared" ref="EJ270:EJ333" si="407">IF(EC270&lt;=18,$B$5,(EJ269-(EK270-EI270*EJ269/12)))</f>
        <v>0</v>
      </c>
      <c r="EK270" s="109">
        <f t="shared" si="400"/>
        <v>0</v>
      </c>
      <c r="EL270" s="44">
        <f t="shared" si="401"/>
        <v>395</v>
      </c>
      <c r="EM270" s="42" t="str">
        <f t="shared" si="402"/>
        <v/>
      </c>
    </row>
    <row r="271" spans="21:143" x14ac:dyDescent="0.25">
      <c r="U271" s="6">
        <f t="shared" si="355"/>
        <v>265</v>
      </c>
      <c r="V271" s="9">
        <f t="shared" si="362"/>
        <v>500</v>
      </c>
      <c r="Y271" s="8">
        <f t="shared" si="342"/>
        <v>500</v>
      </c>
      <c r="Z271" s="30" t="str">
        <f t="shared" si="363"/>
        <v>NA</v>
      </c>
      <c r="AA271" s="28" t="str" cm="1">
        <f t="array" ref="AA271">IFERROR(_xlfn.XLOOKUP($B$4&amp;$B$11&amp;Z271,$A$69:$A$91&amp;$B$69:$B$91&amp;$C$69:$C$91,$D$69:$D$91),"")</f>
        <v/>
      </c>
      <c r="AB271" s="30" t="str">
        <f t="shared" si="349"/>
        <v/>
      </c>
      <c r="AC271" s="29" t="str">
        <f t="shared" si="364"/>
        <v/>
      </c>
      <c r="AD271" s="29">
        <f t="shared" si="365"/>
        <v>0</v>
      </c>
      <c r="AE271" s="30" t="str">
        <f t="shared" si="366"/>
        <v/>
      </c>
      <c r="AI271" s="6">
        <f t="shared" si="356"/>
        <v>265</v>
      </c>
      <c r="AJ271" s="9">
        <f t="shared" si="367"/>
        <v>500</v>
      </c>
      <c r="AM271" s="8">
        <f t="shared" si="343"/>
        <v>500</v>
      </c>
      <c r="AN271" s="32" t="str">
        <f t="shared" si="368"/>
        <v>NA</v>
      </c>
      <c r="AO271" s="33" t="str" cm="1">
        <f t="array" ref="AO271">IFERROR(_xlfn.XLOOKUP($B$4&amp;$B$11&amp;AN271,$A$69:$A$91&amp;$B$69:$B$91&amp;$C$69:$C$91,$D$69:$D$91),"")</f>
        <v/>
      </c>
      <c r="AP271" s="32" t="str">
        <f t="shared" si="350"/>
        <v/>
      </c>
      <c r="AQ271" s="37" t="str">
        <f t="shared" si="369"/>
        <v/>
      </c>
      <c r="AR271" s="37">
        <f t="shared" si="370"/>
        <v>0</v>
      </c>
      <c r="AS271" s="32" t="str">
        <f t="shared" si="371"/>
        <v/>
      </c>
      <c r="AT271" s="32"/>
      <c r="AU271" s="8"/>
      <c r="AV271" s="8"/>
      <c r="AW271" s="20">
        <f t="shared" si="340"/>
        <v>265</v>
      </c>
      <c r="AX271" s="22">
        <f t="shared" si="336"/>
        <v>625</v>
      </c>
      <c r="AY271" s="8"/>
      <c r="AZ271" s="8"/>
      <c r="BA271" s="22">
        <f t="shared" si="341"/>
        <v>625</v>
      </c>
      <c r="BB271" s="32" t="str">
        <f t="shared" si="372"/>
        <v>NA</v>
      </c>
      <c r="BC271" s="33" t="str" cm="1">
        <f t="array" ref="BC271">IFERROR(_xlfn.XLOOKUP($B$4&amp;$B$11&amp;BB271,$A$69:$A$91&amp;$B$69:$B$91&amp;$C$69:$C$91,$D$69:$D$91),"")</f>
        <v/>
      </c>
      <c r="BD271" s="37" t="str">
        <f t="shared" si="403"/>
        <v/>
      </c>
      <c r="BE271" s="37">
        <f t="shared" si="373"/>
        <v>0</v>
      </c>
      <c r="BF271" s="37">
        <f t="shared" si="374"/>
        <v>0</v>
      </c>
      <c r="BG271" s="32" t="str">
        <f t="shared" si="375"/>
        <v/>
      </c>
      <c r="BK271" s="20">
        <f t="shared" si="351"/>
        <v>265</v>
      </c>
      <c r="BL271" s="22">
        <f t="shared" si="337"/>
        <v>625</v>
      </c>
      <c r="BO271" s="22">
        <f t="shared" si="344"/>
        <v>625</v>
      </c>
      <c r="BP271" s="32" t="str">
        <f t="shared" si="376"/>
        <v>NA</v>
      </c>
      <c r="BQ271" s="33" t="str" cm="1">
        <f t="array" ref="BQ271">IFERROR(_xlfn.XLOOKUP($B$4&amp;$B$11&amp;BP271,$A$69:$A$91&amp;$B$69:$B$91&amp;$C$69:$C$91,$D$69:$D$91),"")</f>
        <v/>
      </c>
      <c r="BR271" s="37" t="str">
        <f t="shared" si="404"/>
        <v/>
      </c>
      <c r="BS271" s="37">
        <f t="shared" si="377"/>
        <v>0</v>
      </c>
      <c r="BT271" s="37">
        <f t="shared" si="378"/>
        <v>0</v>
      </c>
      <c r="BU271" s="32" t="str">
        <f t="shared" si="379"/>
        <v/>
      </c>
      <c r="BV271" s="32"/>
      <c r="BY271" s="6">
        <f t="shared" si="357"/>
        <v>265</v>
      </c>
      <c r="BZ271" s="9">
        <f t="shared" si="380"/>
        <v>500</v>
      </c>
      <c r="CA271" s="6">
        <f t="shared" si="381"/>
        <v>0</v>
      </c>
      <c r="CC271" s="8">
        <f t="shared" si="345"/>
        <v>500</v>
      </c>
      <c r="CD271" s="42" t="str">
        <f t="shared" si="382"/>
        <v>NA</v>
      </c>
      <c r="CE271" s="43" t="str" cm="1">
        <f t="array" ref="CE271">IFERROR(_xlfn.XLOOKUP($B$4&amp;$B$11&amp;CD271,$A$69:$A$91&amp;$B$69:$B$91&amp;$C$69:$C$91,$D$69:$D$91),"")</f>
        <v/>
      </c>
      <c r="CF271" s="42" t="str">
        <f t="shared" si="352"/>
        <v/>
      </c>
      <c r="CG271" s="44" t="str">
        <f t="shared" si="383"/>
        <v/>
      </c>
      <c r="CH271" s="44">
        <f t="shared" si="384"/>
        <v>0</v>
      </c>
      <c r="CI271" s="42" t="str">
        <f t="shared" si="385"/>
        <v/>
      </c>
      <c r="CJ271" s="42"/>
      <c r="CM271" s="6">
        <f t="shared" si="358"/>
        <v>265</v>
      </c>
      <c r="CN271" s="9">
        <f t="shared" si="386"/>
        <v>500</v>
      </c>
      <c r="CQ271" s="8">
        <f t="shared" si="346"/>
        <v>500</v>
      </c>
      <c r="CR271" s="42" t="str">
        <f t="shared" si="387"/>
        <v>NA</v>
      </c>
      <c r="CS271" s="43" t="str" cm="1">
        <f t="array" ref="CS271">IFERROR(_xlfn.XLOOKUP($B$4&amp;$B$11&amp;CR271,$A$69:$A$91&amp;$B$69:$B$91&amp;$C$69:$C$91,$D$69:$D$91),"")</f>
        <v/>
      </c>
      <c r="CT271" s="42" t="str">
        <f t="shared" si="353"/>
        <v/>
      </c>
      <c r="CU271" s="44" t="str">
        <f t="shared" si="388"/>
        <v/>
      </c>
      <c r="CV271" s="44">
        <f t="shared" si="389"/>
        <v>0</v>
      </c>
      <c r="CW271" s="42" t="str">
        <f t="shared" si="390"/>
        <v/>
      </c>
      <c r="DA271" s="6">
        <f t="shared" si="359"/>
        <v>265</v>
      </c>
      <c r="DB271" s="4">
        <f t="shared" si="338"/>
        <v>625</v>
      </c>
      <c r="DC271" s="6">
        <f t="shared" si="391"/>
        <v>0</v>
      </c>
      <c r="DE271" s="24">
        <f t="shared" si="347"/>
        <v>625</v>
      </c>
      <c r="DF271" s="42" t="str">
        <f t="shared" si="392"/>
        <v>NA</v>
      </c>
      <c r="DG271" s="43" t="str" cm="1">
        <f t="array" ref="DG271">IFERROR(_xlfn.XLOOKUP($B$4&amp;$B$11&amp;DF271,$A$69:$A$91&amp;$B$69:$B$91&amp;$C$69:$C$91,$D$69:$D$91),"")</f>
        <v/>
      </c>
      <c r="DH271" s="44" t="str">
        <f t="shared" si="405"/>
        <v/>
      </c>
      <c r="DI271" s="44">
        <f t="shared" si="393"/>
        <v>0</v>
      </c>
      <c r="DJ271" s="44">
        <f t="shared" si="394"/>
        <v>0</v>
      </c>
      <c r="DK271" s="42" t="str">
        <f t="shared" si="395"/>
        <v/>
      </c>
      <c r="DL271" s="42"/>
      <c r="DO271" s="6">
        <f t="shared" si="360"/>
        <v>265</v>
      </c>
      <c r="DP271" s="3">
        <f t="shared" si="339"/>
        <v>625</v>
      </c>
      <c r="DS271" s="24">
        <f t="shared" si="354"/>
        <v>625</v>
      </c>
      <c r="DT271" s="42" t="str">
        <f t="shared" si="396"/>
        <v>NA</v>
      </c>
      <c r="DU271" s="43" t="str" cm="1">
        <f t="array" ref="DU271">IFERROR(_xlfn.XLOOKUP($B$4&amp;$B$11&amp;DT271,$A$69:$A$91&amp;$B$69:$B$91&amp;$C$69:$C$91,$D$69:$D$91),"")</f>
        <v/>
      </c>
      <c r="DV271" s="44" t="str">
        <f t="shared" si="406"/>
        <v/>
      </c>
      <c r="DW271" s="44">
        <f t="shared" si="397"/>
        <v>0</v>
      </c>
      <c r="DX271" s="44">
        <f t="shared" si="398"/>
        <v>0</v>
      </c>
      <c r="DY271" s="42" t="str">
        <f t="shared" si="399"/>
        <v/>
      </c>
      <c r="DZ271" s="42"/>
      <c r="EC271" s="6">
        <f t="shared" si="361"/>
        <v>265</v>
      </c>
      <c r="ED271" s="47">
        <f t="shared" si="334"/>
        <v>531.91489361702122</v>
      </c>
      <c r="EE271" s="6">
        <f t="shared" si="333"/>
        <v>0</v>
      </c>
      <c r="EG271" s="8">
        <f t="shared" si="348"/>
        <v>531.91489361702122</v>
      </c>
      <c r="EH271" s="45" t="s">
        <v>62</v>
      </c>
      <c r="EI271" s="110">
        <f t="shared" si="335"/>
        <v>0</v>
      </c>
      <c r="EJ271" s="109">
        <f t="shared" si="407"/>
        <v>0</v>
      </c>
      <c r="EK271" s="109">
        <f t="shared" si="400"/>
        <v>0</v>
      </c>
      <c r="EL271" s="44">
        <f t="shared" si="401"/>
        <v>0</v>
      </c>
      <c r="EM271" s="42" t="str">
        <f t="shared" si="402"/>
        <v/>
      </c>
    </row>
    <row r="272" spans="21:143" x14ac:dyDescent="0.25">
      <c r="U272" s="6">
        <f t="shared" si="355"/>
        <v>266</v>
      </c>
      <c r="V272" s="9">
        <f t="shared" si="362"/>
        <v>500</v>
      </c>
      <c r="Y272" s="8">
        <f t="shared" si="342"/>
        <v>500</v>
      </c>
      <c r="Z272" s="30" t="str">
        <f t="shared" si="363"/>
        <v>NA</v>
      </c>
      <c r="AA272" s="28" t="str" cm="1">
        <f t="array" ref="AA272">IFERROR(_xlfn.XLOOKUP($B$4&amp;$B$11&amp;Z272,$A$69:$A$91&amp;$B$69:$B$91&amp;$C$69:$C$91,$D$69:$D$91),"")</f>
        <v/>
      </c>
      <c r="AB272" s="30" t="str">
        <f t="shared" si="349"/>
        <v/>
      </c>
      <c r="AC272" s="29" t="str">
        <f t="shared" si="364"/>
        <v/>
      </c>
      <c r="AD272" s="29">
        <f t="shared" si="365"/>
        <v>0</v>
      </c>
      <c r="AE272" s="30" t="str">
        <f t="shared" si="366"/>
        <v/>
      </c>
      <c r="AI272" s="6">
        <f t="shared" si="356"/>
        <v>266</v>
      </c>
      <c r="AJ272" s="9">
        <f t="shared" si="367"/>
        <v>500</v>
      </c>
      <c r="AM272" s="8">
        <f t="shared" si="343"/>
        <v>500</v>
      </c>
      <c r="AN272" s="32" t="str">
        <f t="shared" si="368"/>
        <v>NA</v>
      </c>
      <c r="AO272" s="33" t="str" cm="1">
        <f t="array" ref="AO272">IFERROR(_xlfn.XLOOKUP($B$4&amp;$B$11&amp;AN272,$A$69:$A$91&amp;$B$69:$B$91&amp;$C$69:$C$91,$D$69:$D$91),"")</f>
        <v/>
      </c>
      <c r="AP272" s="32" t="str">
        <f t="shared" si="350"/>
        <v/>
      </c>
      <c r="AQ272" s="37" t="str">
        <f t="shared" si="369"/>
        <v/>
      </c>
      <c r="AR272" s="37">
        <f t="shared" si="370"/>
        <v>0</v>
      </c>
      <c r="AS272" s="32" t="str">
        <f t="shared" si="371"/>
        <v/>
      </c>
      <c r="AT272" s="32"/>
      <c r="AU272" s="8"/>
      <c r="AV272" s="8"/>
      <c r="AW272" s="20">
        <f t="shared" si="340"/>
        <v>266</v>
      </c>
      <c r="AX272" s="22">
        <f t="shared" si="336"/>
        <v>625</v>
      </c>
      <c r="AY272" s="8"/>
      <c r="AZ272" s="8"/>
      <c r="BA272" s="22">
        <f t="shared" si="341"/>
        <v>625</v>
      </c>
      <c r="BB272" s="32" t="str">
        <f t="shared" si="372"/>
        <v>NA</v>
      </c>
      <c r="BC272" s="33" t="str" cm="1">
        <f t="array" ref="BC272">IFERROR(_xlfn.XLOOKUP($B$4&amp;$B$11&amp;BB272,$A$69:$A$91&amp;$B$69:$B$91&amp;$C$69:$C$91,$D$69:$D$91),"")</f>
        <v/>
      </c>
      <c r="BD272" s="37" t="str">
        <f t="shared" si="403"/>
        <v/>
      </c>
      <c r="BE272" s="37">
        <f t="shared" si="373"/>
        <v>0</v>
      </c>
      <c r="BF272" s="37">
        <f t="shared" si="374"/>
        <v>0</v>
      </c>
      <c r="BG272" s="32" t="str">
        <f t="shared" si="375"/>
        <v/>
      </c>
      <c r="BK272" s="20">
        <f t="shared" si="351"/>
        <v>266</v>
      </c>
      <c r="BL272" s="22">
        <f t="shared" si="337"/>
        <v>625</v>
      </c>
      <c r="BO272" s="22">
        <f t="shared" si="344"/>
        <v>625</v>
      </c>
      <c r="BP272" s="32" t="str">
        <f t="shared" si="376"/>
        <v>NA</v>
      </c>
      <c r="BQ272" s="33" t="str" cm="1">
        <f t="array" ref="BQ272">IFERROR(_xlfn.XLOOKUP($B$4&amp;$B$11&amp;BP272,$A$69:$A$91&amp;$B$69:$B$91&amp;$C$69:$C$91,$D$69:$D$91),"")</f>
        <v/>
      </c>
      <c r="BR272" s="37" t="str">
        <f t="shared" si="404"/>
        <v/>
      </c>
      <c r="BS272" s="37">
        <f t="shared" si="377"/>
        <v>0</v>
      </c>
      <c r="BT272" s="37">
        <f t="shared" si="378"/>
        <v>0</v>
      </c>
      <c r="BU272" s="32" t="str">
        <f t="shared" si="379"/>
        <v/>
      </c>
      <c r="BV272" s="32"/>
      <c r="BY272" s="6">
        <f t="shared" si="357"/>
        <v>266</v>
      </c>
      <c r="BZ272" s="9">
        <f t="shared" si="380"/>
        <v>500</v>
      </c>
      <c r="CA272" s="6">
        <f t="shared" si="381"/>
        <v>0</v>
      </c>
      <c r="CC272" s="8">
        <f t="shared" si="345"/>
        <v>500</v>
      </c>
      <c r="CD272" s="42" t="str">
        <f t="shared" si="382"/>
        <v>NA</v>
      </c>
      <c r="CE272" s="43" t="str" cm="1">
        <f t="array" ref="CE272">IFERROR(_xlfn.XLOOKUP($B$4&amp;$B$11&amp;CD272,$A$69:$A$91&amp;$B$69:$B$91&amp;$C$69:$C$91,$D$69:$D$91),"")</f>
        <v/>
      </c>
      <c r="CF272" s="42" t="str">
        <f t="shared" si="352"/>
        <v/>
      </c>
      <c r="CG272" s="44" t="str">
        <f t="shared" si="383"/>
        <v/>
      </c>
      <c r="CH272" s="44">
        <f t="shared" si="384"/>
        <v>0</v>
      </c>
      <c r="CI272" s="42" t="str">
        <f t="shared" si="385"/>
        <v/>
      </c>
      <c r="CJ272" s="42"/>
      <c r="CM272" s="6">
        <f t="shared" si="358"/>
        <v>266</v>
      </c>
      <c r="CN272" s="9">
        <f t="shared" si="386"/>
        <v>500</v>
      </c>
      <c r="CQ272" s="8">
        <f t="shared" si="346"/>
        <v>500</v>
      </c>
      <c r="CR272" s="42" t="str">
        <f t="shared" si="387"/>
        <v>NA</v>
      </c>
      <c r="CS272" s="43" t="str" cm="1">
        <f t="array" ref="CS272">IFERROR(_xlfn.XLOOKUP($B$4&amp;$B$11&amp;CR272,$A$69:$A$91&amp;$B$69:$B$91&amp;$C$69:$C$91,$D$69:$D$91),"")</f>
        <v/>
      </c>
      <c r="CT272" s="42" t="str">
        <f t="shared" si="353"/>
        <v/>
      </c>
      <c r="CU272" s="44" t="str">
        <f t="shared" si="388"/>
        <v/>
      </c>
      <c r="CV272" s="44">
        <f t="shared" si="389"/>
        <v>0</v>
      </c>
      <c r="CW272" s="42" t="str">
        <f t="shared" si="390"/>
        <v/>
      </c>
      <c r="DA272" s="6">
        <f t="shared" si="359"/>
        <v>266</v>
      </c>
      <c r="DB272" s="4">
        <f t="shared" si="338"/>
        <v>625</v>
      </c>
      <c r="DC272" s="6">
        <f t="shared" si="391"/>
        <v>0</v>
      </c>
      <c r="DE272" s="24">
        <f t="shared" si="347"/>
        <v>625</v>
      </c>
      <c r="DF272" s="42" t="str">
        <f t="shared" si="392"/>
        <v>NA</v>
      </c>
      <c r="DG272" s="43" t="str" cm="1">
        <f t="array" ref="DG272">IFERROR(_xlfn.XLOOKUP($B$4&amp;$B$11&amp;DF272,$A$69:$A$91&amp;$B$69:$B$91&amp;$C$69:$C$91,$D$69:$D$91),"")</f>
        <v/>
      </c>
      <c r="DH272" s="44" t="str">
        <f t="shared" si="405"/>
        <v/>
      </c>
      <c r="DI272" s="44">
        <f t="shared" si="393"/>
        <v>0</v>
      </c>
      <c r="DJ272" s="44">
        <f t="shared" si="394"/>
        <v>0</v>
      </c>
      <c r="DK272" s="42" t="str">
        <f t="shared" si="395"/>
        <v/>
      </c>
      <c r="DL272" s="42"/>
      <c r="DO272" s="6">
        <f t="shared" si="360"/>
        <v>266</v>
      </c>
      <c r="DP272" s="3">
        <f t="shared" si="339"/>
        <v>625</v>
      </c>
      <c r="DS272" s="24">
        <f t="shared" si="354"/>
        <v>625</v>
      </c>
      <c r="DT272" s="42" t="str">
        <f t="shared" si="396"/>
        <v>NA</v>
      </c>
      <c r="DU272" s="43" t="str" cm="1">
        <f t="array" ref="DU272">IFERROR(_xlfn.XLOOKUP($B$4&amp;$B$11&amp;DT272,$A$69:$A$91&amp;$B$69:$B$91&amp;$C$69:$C$91,$D$69:$D$91),"")</f>
        <v/>
      </c>
      <c r="DV272" s="44" t="str">
        <f t="shared" si="406"/>
        <v/>
      </c>
      <c r="DW272" s="44">
        <f t="shared" si="397"/>
        <v>0</v>
      </c>
      <c r="DX272" s="44">
        <f t="shared" si="398"/>
        <v>0</v>
      </c>
      <c r="DY272" s="42" t="str">
        <f t="shared" si="399"/>
        <v/>
      </c>
      <c r="DZ272" s="42"/>
      <c r="EC272" s="6">
        <f t="shared" si="361"/>
        <v>266</v>
      </c>
      <c r="ED272" s="47">
        <f t="shared" si="334"/>
        <v>531.91489361702122</v>
      </c>
      <c r="EE272" s="6">
        <f t="shared" si="333"/>
        <v>0</v>
      </c>
      <c r="EG272" s="8">
        <f t="shared" si="348"/>
        <v>531.91489361702122</v>
      </c>
      <c r="EH272" s="45" t="s">
        <v>62</v>
      </c>
      <c r="EI272" s="110">
        <f t="shared" si="335"/>
        <v>0</v>
      </c>
      <c r="EJ272" s="109">
        <f t="shared" si="407"/>
        <v>0</v>
      </c>
      <c r="EK272" s="109">
        <f t="shared" si="400"/>
        <v>0</v>
      </c>
      <c r="EL272" s="44">
        <f t="shared" si="401"/>
        <v>0</v>
      </c>
      <c r="EM272" s="42" t="str">
        <f t="shared" si="402"/>
        <v/>
      </c>
    </row>
    <row r="273" spans="21:143" x14ac:dyDescent="0.25">
      <c r="U273" s="6">
        <f t="shared" si="355"/>
        <v>267</v>
      </c>
      <c r="V273" s="9">
        <f t="shared" si="362"/>
        <v>500</v>
      </c>
      <c r="Y273" s="8">
        <f t="shared" si="342"/>
        <v>500</v>
      </c>
      <c r="Z273" s="30" t="str">
        <f t="shared" si="363"/>
        <v>NA</v>
      </c>
      <c r="AA273" s="28" t="str" cm="1">
        <f t="array" ref="AA273">IFERROR(_xlfn.XLOOKUP($B$4&amp;$B$11&amp;Z273,$A$69:$A$91&amp;$B$69:$B$91&amp;$C$69:$C$91,$D$69:$D$91),"")</f>
        <v/>
      </c>
      <c r="AB273" s="30" t="str">
        <f t="shared" si="349"/>
        <v/>
      </c>
      <c r="AC273" s="29" t="str">
        <f t="shared" si="364"/>
        <v/>
      </c>
      <c r="AD273" s="29">
        <f t="shared" si="365"/>
        <v>0</v>
      </c>
      <c r="AE273" s="30" t="str">
        <f t="shared" si="366"/>
        <v/>
      </c>
      <c r="AI273" s="6">
        <f t="shared" si="356"/>
        <v>267</v>
      </c>
      <c r="AJ273" s="9">
        <f t="shared" si="367"/>
        <v>500</v>
      </c>
      <c r="AM273" s="8">
        <f t="shared" si="343"/>
        <v>500</v>
      </c>
      <c r="AN273" s="32" t="str">
        <f t="shared" si="368"/>
        <v>NA</v>
      </c>
      <c r="AO273" s="33" t="str" cm="1">
        <f t="array" ref="AO273">IFERROR(_xlfn.XLOOKUP($B$4&amp;$B$11&amp;AN273,$A$69:$A$91&amp;$B$69:$B$91&amp;$C$69:$C$91,$D$69:$D$91),"")</f>
        <v/>
      </c>
      <c r="AP273" s="32" t="str">
        <f t="shared" si="350"/>
        <v/>
      </c>
      <c r="AQ273" s="37" t="str">
        <f t="shared" si="369"/>
        <v/>
      </c>
      <c r="AR273" s="37">
        <f t="shared" si="370"/>
        <v>0</v>
      </c>
      <c r="AS273" s="32" t="str">
        <f t="shared" si="371"/>
        <v/>
      </c>
      <c r="AT273" s="32"/>
      <c r="AU273" s="8"/>
      <c r="AV273" s="8"/>
      <c r="AW273" s="20">
        <f t="shared" si="340"/>
        <v>267</v>
      </c>
      <c r="AX273" s="22">
        <f t="shared" si="336"/>
        <v>625</v>
      </c>
      <c r="AY273" s="8"/>
      <c r="AZ273" s="8"/>
      <c r="BA273" s="22">
        <f t="shared" si="341"/>
        <v>625</v>
      </c>
      <c r="BB273" s="32" t="str">
        <f t="shared" si="372"/>
        <v>NA</v>
      </c>
      <c r="BC273" s="33" t="str" cm="1">
        <f t="array" ref="BC273">IFERROR(_xlfn.XLOOKUP($B$4&amp;$B$11&amp;BB273,$A$69:$A$91&amp;$B$69:$B$91&amp;$C$69:$C$91,$D$69:$D$91),"")</f>
        <v/>
      </c>
      <c r="BD273" s="37" t="str">
        <f t="shared" si="403"/>
        <v/>
      </c>
      <c r="BE273" s="37">
        <f t="shared" si="373"/>
        <v>0</v>
      </c>
      <c r="BF273" s="37">
        <f t="shared" si="374"/>
        <v>0</v>
      </c>
      <c r="BG273" s="32" t="str">
        <f t="shared" si="375"/>
        <v/>
      </c>
      <c r="BK273" s="20">
        <f t="shared" si="351"/>
        <v>267</v>
      </c>
      <c r="BL273" s="22">
        <f t="shared" si="337"/>
        <v>625</v>
      </c>
      <c r="BO273" s="22">
        <f t="shared" si="344"/>
        <v>625</v>
      </c>
      <c r="BP273" s="32" t="str">
        <f t="shared" si="376"/>
        <v>NA</v>
      </c>
      <c r="BQ273" s="33" t="str" cm="1">
        <f t="array" ref="BQ273">IFERROR(_xlfn.XLOOKUP($B$4&amp;$B$11&amp;BP273,$A$69:$A$91&amp;$B$69:$B$91&amp;$C$69:$C$91,$D$69:$D$91),"")</f>
        <v/>
      </c>
      <c r="BR273" s="37" t="str">
        <f t="shared" si="404"/>
        <v/>
      </c>
      <c r="BS273" s="37">
        <f t="shared" si="377"/>
        <v>0</v>
      </c>
      <c r="BT273" s="37">
        <f t="shared" si="378"/>
        <v>0</v>
      </c>
      <c r="BU273" s="32" t="str">
        <f t="shared" si="379"/>
        <v/>
      </c>
      <c r="BV273" s="32"/>
      <c r="BY273" s="6">
        <f t="shared" si="357"/>
        <v>267</v>
      </c>
      <c r="BZ273" s="9">
        <f t="shared" si="380"/>
        <v>500</v>
      </c>
      <c r="CA273" s="6">
        <f t="shared" si="381"/>
        <v>0</v>
      </c>
      <c r="CC273" s="8">
        <f t="shared" si="345"/>
        <v>500</v>
      </c>
      <c r="CD273" s="42" t="str">
        <f t="shared" si="382"/>
        <v>NA</v>
      </c>
      <c r="CE273" s="43" t="str" cm="1">
        <f t="array" ref="CE273">IFERROR(_xlfn.XLOOKUP($B$4&amp;$B$11&amp;CD273,$A$69:$A$91&amp;$B$69:$B$91&amp;$C$69:$C$91,$D$69:$D$91),"")</f>
        <v/>
      </c>
      <c r="CF273" s="42" t="str">
        <f t="shared" si="352"/>
        <v/>
      </c>
      <c r="CG273" s="44" t="str">
        <f t="shared" si="383"/>
        <v/>
      </c>
      <c r="CH273" s="44">
        <f t="shared" si="384"/>
        <v>0</v>
      </c>
      <c r="CI273" s="42" t="str">
        <f t="shared" si="385"/>
        <v/>
      </c>
      <c r="CJ273" s="42"/>
      <c r="CM273" s="6">
        <f t="shared" si="358"/>
        <v>267</v>
      </c>
      <c r="CN273" s="9">
        <f t="shared" si="386"/>
        <v>500</v>
      </c>
      <c r="CQ273" s="8">
        <f t="shared" si="346"/>
        <v>500</v>
      </c>
      <c r="CR273" s="42" t="str">
        <f t="shared" si="387"/>
        <v>NA</v>
      </c>
      <c r="CS273" s="43" t="str" cm="1">
        <f t="array" ref="CS273">IFERROR(_xlfn.XLOOKUP($B$4&amp;$B$11&amp;CR273,$A$69:$A$91&amp;$B$69:$B$91&amp;$C$69:$C$91,$D$69:$D$91),"")</f>
        <v/>
      </c>
      <c r="CT273" s="42" t="str">
        <f t="shared" si="353"/>
        <v/>
      </c>
      <c r="CU273" s="44" t="str">
        <f t="shared" si="388"/>
        <v/>
      </c>
      <c r="CV273" s="44">
        <f t="shared" si="389"/>
        <v>0</v>
      </c>
      <c r="CW273" s="42" t="str">
        <f t="shared" si="390"/>
        <v/>
      </c>
      <c r="DA273" s="6">
        <f t="shared" si="359"/>
        <v>267</v>
      </c>
      <c r="DB273" s="4">
        <f t="shared" si="338"/>
        <v>625</v>
      </c>
      <c r="DC273" s="6">
        <f t="shared" si="391"/>
        <v>0</v>
      </c>
      <c r="DE273" s="24">
        <f t="shared" si="347"/>
        <v>625</v>
      </c>
      <c r="DF273" s="42" t="str">
        <f t="shared" si="392"/>
        <v>NA</v>
      </c>
      <c r="DG273" s="43" t="str" cm="1">
        <f t="array" ref="DG273">IFERROR(_xlfn.XLOOKUP($B$4&amp;$B$11&amp;DF273,$A$69:$A$91&amp;$B$69:$B$91&amp;$C$69:$C$91,$D$69:$D$91),"")</f>
        <v/>
      </c>
      <c r="DH273" s="44" t="str">
        <f t="shared" si="405"/>
        <v/>
      </c>
      <c r="DI273" s="44">
        <f t="shared" si="393"/>
        <v>0</v>
      </c>
      <c r="DJ273" s="44">
        <f t="shared" si="394"/>
        <v>0</v>
      </c>
      <c r="DK273" s="42" t="str">
        <f t="shared" si="395"/>
        <v/>
      </c>
      <c r="DL273" s="42"/>
      <c r="DO273" s="6">
        <f t="shared" si="360"/>
        <v>267</v>
      </c>
      <c r="DP273" s="3">
        <f t="shared" si="339"/>
        <v>625</v>
      </c>
      <c r="DS273" s="24">
        <f t="shared" si="354"/>
        <v>625</v>
      </c>
      <c r="DT273" s="42" t="str">
        <f t="shared" si="396"/>
        <v>NA</v>
      </c>
      <c r="DU273" s="43" t="str" cm="1">
        <f t="array" ref="DU273">IFERROR(_xlfn.XLOOKUP($B$4&amp;$B$11&amp;DT273,$A$69:$A$91&amp;$B$69:$B$91&amp;$C$69:$C$91,$D$69:$D$91),"")</f>
        <v/>
      </c>
      <c r="DV273" s="44" t="str">
        <f t="shared" si="406"/>
        <v/>
      </c>
      <c r="DW273" s="44">
        <f t="shared" si="397"/>
        <v>0</v>
      </c>
      <c r="DX273" s="44">
        <f t="shared" si="398"/>
        <v>0</v>
      </c>
      <c r="DY273" s="42" t="str">
        <f t="shared" si="399"/>
        <v/>
      </c>
      <c r="DZ273" s="42"/>
      <c r="EC273" s="6">
        <f t="shared" si="361"/>
        <v>267</v>
      </c>
      <c r="ED273" s="47">
        <f t="shared" si="334"/>
        <v>531.91489361702122</v>
      </c>
      <c r="EE273" s="6">
        <f t="shared" si="333"/>
        <v>0</v>
      </c>
      <c r="EG273" s="8">
        <f t="shared" si="348"/>
        <v>531.91489361702122</v>
      </c>
      <c r="EH273" s="45" t="s">
        <v>62</v>
      </c>
      <c r="EI273" s="110">
        <f t="shared" si="335"/>
        <v>0</v>
      </c>
      <c r="EJ273" s="109">
        <f t="shared" si="407"/>
        <v>0</v>
      </c>
      <c r="EK273" s="109">
        <f t="shared" si="400"/>
        <v>0</v>
      </c>
      <c r="EL273" s="44">
        <f t="shared" si="401"/>
        <v>0</v>
      </c>
      <c r="EM273" s="42" t="str">
        <f t="shared" si="402"/>
        <v/>
      </c>
    </row>
    <row r="274" spans="21:143" x14ac:dyDescent="0.25">
      <c r="U274" s="6">
        <f t="shared" si="355"/>
        <v>268</v>
      </c>
      <c r="V274" s="9">
        <f t="shared" si="362"/>
        <v>500</v>
      </c>
      <c r="Y274" s="8">
        <f t="shared" si="342"/>
        <v>500</v>
      </c>
      <c r="Z274" s="30" t="str">
        <f t="shared" si="363"/>
        <v>NA</v>
      </c>
      <c r="AA274" s="28" t="str" cm="1">
        <f t="array" ref="AA274">IFERROR(_xlfn.XLOOKUP($B$4&amp;$B$11&amp;Z274,$A$69:$A$91&amp;$B$69:$B$91&amp;$C$69:$C$91,$D$69:$D$91),"")</f>
        <v/>
      </c>
      <c r="AB274" s="30" t="str">
        <f t="shared" si="349"/>
        <v/>
      </c>
      <c r="AC274" s="29" t="str">
        <f t="shared" si="364"/>
        <v/>
      </c>
      <c r="AD274" s="29">
        <f t="shared" si="365"/>
        <v>0</v>
      </c>
      <c r="AE274" s="30" t="str">
        <f t="shared" si="366"/>
        <v/>
      </c>
      <c r="AI274" s="6">
        <f t="shared" si="356"/>
        <v>268</v>
      </c>
      <c r="AJ274" s="9">
        <f t="shared" si="367"/>
        <v>500</v>
      </c>
      <c r="AM274" s="8">
        <f t="shared" si="343"/>
        <v>500</v>
      </c>
      <c r="AN274" s="32" t="str">
        <f t="shared" si="368"/>
        <v>NA</v>
      </c>
      <c r="AO274" s="33" t="str" cm="1">
        <f t="array" ref="AO274">IFERROR(_xlfn.XLOOKUP($B$4&amp;$B$11&amp;AN274,$A$69:$A$91&amp;$B$69:$B$91&amp;$C$69:$C$91,$D$69:$D$91),"")</f>
        <v/>
      </c>
      <c r="AP274" s="32" t="str">
        <f t="shared" si="350"/>
        <v/>
      </c>
      <c r="AQ274" s="37" t="str">
        <f t="shared" si="369"/>
        <v/>
      </c>
      <c r="AR274" s="37">
        <f t="shared" si="370"/>
        <v>0</v>
      </c>
      <c r="AS274" s="32" t="str">
        <f t="shared" si="371"/>
        <v/>
      </c>
      <c r="AT274" s="32"/>
      <c r="AU274" s="8"/>
      <c r="AV274" s="8"/>
      <c r="AW274" s="20">
        <f t="shared" si="340"/>
        <v>268</v>
      </c>
      <c r="AX274" s="22">
        <f t="shared" si="336"/>
        <v>625</v>
      </c>
      <c r="AY274" s="8"/>
      <c r="AZ274" s="8"/>
      <c r="BA274" s="22">
        <f t="shared" si="341"/>
        <v>625</v>
      </c>
      <c r="BB274" s="32" t="str">
        <f t="shared" si="372"/>
        <v>NA</v>
      </c>
      <c r="BC274" s="33" t="str" cm="1">
        <f t="array" ref="BC274">IFERROR(_xlfn.XLOOKUP($B$4&amp;$B$11&amp;BB274,$A$69:$A$91&amp;$B$69:$B$91&amp;$C$69:$C$91,$D$69:$D$91),"")</f>
        <v/>
      </c>
      <c r="BD274" s="37" t="str">
        <f t="shared" si="403"/>
        <v/>
      </c>
      <c r="BE274" s="37">
        <f t="shared" si="373"/>
        <v>0</v>
      </c>
      <c r="BF274" s="37">
        <f t="shared" si="374"/>
        <v>0</v>
      </c>
      <c r="BG274" s="32" t="str">
        <f t="shared" si="375"/>
        <v/>
      </c>
      <c r="BK274" s="20">
        <f t="shared" si="351"/>
        <v>268</v>
      </c>
      <c r="BL274" s="22">
        <f t="shared" si="337"/>
        <v>625</v>
      </c>
      <c r="BO274" s="22">
        <f t="shared" si="344"/>
        <v>625</v>
      </c>
      <c r="BP274" s="32" t="str">
        <f t="shared" si="376"/>
        <v>NA</v>
      </c>
      <c r="BQ274" s="33" t="str" cm="1">
        <f t="array" ref="BQ274">IFERROR(_xlfn.XLOOKUP($B$4&amp;$B$11&amp;BP274,$A$69:$A$91&amp;$B$69:$B$91&amp;$C$69:$C$91,$D$69:$D$91),"")</f>
        <v/>
      </c>
      <c r="BR274" s="37" t="str">
        <f t="shared" si="404"/>
        <v/>
      </c>
      <c r="BS274" s="37">
        <f t="shared" si="377"/>
        <v>0</v>
      </c>
      <c r="BT274" s="37">
        <f t="shared" si="378"/>
        <v>0</v>
      </c>
      <c r="BU274" s="32" t="str">
        <f t="shared" si="379"/>
        <v/>
      </c>
      <c r="BV274" s="32"/>
      <c r="BY274" s="6">
        <f t="shared" si="357"/>
        <v>268</v>
      </c>
      <c r="BZ274" s="9">
        <f t="shared" si="380"/>
        <v>500</v>
      </c>
      <c r="CA274" s="6">
        <f t="shared" si="381"/>
        <v>0</v>
      </c>
      <c r="CC274" s="8">
        <f t="shared" si="345"/>
        <v>500</v>
      </c>
      <c r="CD274" s="42" t="str">
        <f t="shared" si="382"/>
        <v>NA</v>
      </c>
      <c r="CE274" s="43" t="str" cm="1">
        <f t="array" ref="CE274">IFERROR(_xlfn.XLOOKUP($B$4&amp;$B$11&amp;CD274,$A$69:$A$91&amp;$B$69:$B$91&amp;$C$69:$C$91,$D$69:$D$91),"")</f>
        <v/>
      </c>
      <c r="CF274" s="42" t="str">
        <f t="shared" si="352"/>
        <v/>
      </c>
      <c r="CG274" s="44" t="str">
        <f t="shared" si="383"/>
        <v/>
      </c>
      <c r="CH274" s="44">
        <f t="shared" si="384"/>
        <v>0</v>
      </c>
      <c r="CI274" s="42" t="str">
        <f t="shared" si="385"/>
        <v/>
      </c>
      <c r="CJ274" s="42"/>
      <c r="CM274" s="6">
        <f t="shared" si="358"/>
        <v>268</v>
      </c>
      <c r="CN274" s="9">
        <f t="shared" si="386"/>
        <v>500</v>
      </c>
      <c r="CQ274" s="8">
        <f t="shared" si="346"/>
        <v>500</v>
      </c>
      <c r="CR274" s="42" t="str">
        <f t="shared" si="387"/>
        <v>NA</v>
      </c>
      <c r="CS274" s="43" t="str" cm="1">
        <f t="array" ref="CS274">IFERROR(_xlfn.XLOOKUP($B$4&amp;$B$11&amp;CR274,$A$69:$A$91&amp;$B$69:$B$91&amp;$C$69:$C$91,$D$69:$D$91),"")</f>
        <v/>
      </c>
      <c r="CT274" s="42" t="str">
        <f t="shared" si="353"/>
        <v/>
      </c>
      <c r="CU274" s="44" t="str">
        <f t="shared" si="388"/>
        <v/>
      </c>
      <c r="CV274" s="44">
        <f t="shared" si="389"/>
        <v>0</v>
      </c>
      <c r="CW274" s="42" t="str">
        <f t="shared" si="390"/>
        <v/>
      </c>
      <c r="DA274" s="6">
        <f t="shared" si="359"/>
        <v>268</v>
      </c>
      <c r="DB274" s="4">
        <f t="shared" si="338"/>
        <v>625</v>
      </c>
      <c r="DC274" s="6">
        <f t="shared" si="391"/>
        <v>0</v>
      </c>
      <c r="DE274" s="24">
        <f t="shared" si="347"/>
        <v>625</v>
      </c>
      <c r="DF274" s="42" t="str">
        <f t="shared" si="392"/>
        <v>NA</v>
      </c>
      <c r="DG274" s="43" t="str" cm="1">
        <f t="array" ref="DG274">IFERROR(_xlfn.XLOOKUP($B$4&amp;$B$11&amp;DF274,$A$69:$A$91&amp;$B$69:$B$91&amp;$C$69:$C$91,$D$69:$D$91),"")</f>
        <v/>
      </c>
      <c r="DH274" s="44" t="str">
        <f t="shared" si="405"/>
        <v/>
      </c>
      <c r="DI274" s="44">
        <f t="shared" si="393"/>
        <v>0</v>
      </c>
      <c r="DJ274" s="44">
        <f t="shared" si="394"/>
        <v>0</v>
      </c>
      <c r="DK274" s="42" t="str">
        <f t="shared" si="395"/>
        <v/>
      </c>
      <c r="DL274" s="42"/>
      <c r="DO274" s="6">
        <f t="shared" si="360"/>
        <v>268</v>
      </c>
      <c r="DP274" s="3">
        <f t="shared" si="339"/>
        <v>625</v>
      </c>
      <c r="DS274" s="24">
        <f t="shared" si="354"/>
        <v>625</v>
      </c>
      <c r="DT274" s="42" t="str">
        <f t="shared" si="396"/>
        <v>NA</v>
      </c>
      <c r="DU274" s="43" t="str" cm="1">
        <f t="array" ref="DU274">IFERROR(_xlfn.XLOOKUP($B$4&amp;$B$11&amp;DT274,$A$69:$A$91&amp;$B$69:$B$91&amp;$C$69:$C$91,$D$69:$D$91),"")</f>
        <v/>
      </c>
      <c r="DV274" s="44" t="str">
        <f t="shared" si="406"/>
        <v/>
      </c>
      <c r="DW274" s="44">
        <f t="shared" si="397"/>
        <v>0</v>
      </c>
      <c r="DX274" s="44">
        <f t="shared" si="398"/>
        <v>0</v>
      </c>
      <c r="DY274" s="42" t="str">
        <f t="shared" si="399"/>
        <v/>
      </c>
      <c r="DZ274" s="42"/>
      <c r="EC274" s="6">
        <f t="shared" si="361"/>
        <v>268</v>
      </c>
      <c r="ED274" s="47">
        <f t="shared" si="334"/>
        <v>531.91489361702122</v>
      </c>
      <c r="EE274" s="6">
        <f t="shared" si="333"/>
        <v>0</v>
      </c>
      <c r="EG274" s="8">
        <f t="shared" si="348"/>
        <v>531.91489361702122</v>
      </c>
      <c r="EH274" s="45" t="s">
        <v>62</v>
      </c>
      <c r="EI274" s="110">
        <f t="shared" si="335"/>
        <v>0</v>
      </c>
      <c r="EJ274" s="109">
        <f t="shared" si="407"/>
        <v>0</v>
      </c>
      <c r="EK274" s="109">
        <f t="shared" si="400"/>
        <v>0</v>
      </c>
      <c r="EL274" s="44">
        <f t="shared" si="401"/>
        <v>0</v>
      </c>
      <c r="EM274" s="42" t="str">
        <f t="shared" si="402"/>
        <v/>
      </c>
    </row>
    <row r="275" spans="21:143" x14ac:dyDescent="0.25">
      <c r="U275" s="6">
        <f t="shared" si="355"/>
        <v>269</v>
      </c>
      <c r="V275" s="9">
        <f t="shared" si="362"/>
        <v>500</v>
      </c>
      <c r="Y275" s="8">
        <f t="shared" si="342"/>
        <v>500</v>
      </c>
      <c r="Z275" s="30" t="str">
        <f t="shared" si="363"/>
        <v>NA</v>
      </c>
      <c r="AA275" s="28" t="str" cm="1">
        <f t="array" ref="AA275">IFERROR(_xlfn.XLOOKUP($B$4&amp;$B$11&amp;Z275,$A$69:$A$91&amp;$B$69:$B$91&amp;$C$69:$C$91,$D$69:$D$91),"")</f>
        <v/>
      </c>
      <c r="AB275" s="30" t="str">
        <f t="shared" si="349"/>
        <v/>
      </c>
      <c r="AC275" s="29" t="str">
        <f t="shared" si="364"/>
        <v/>
      </c>
      <c r="AD275" s="29">
        <f t="shared" si="365"/>
        <v>0</v>
      </c>
      <c r="AE275" s="30" t="str">
        <f t="shared" si="366"/>
        <v/>
      </c>
      <c r="AI275" s="6">
        <f t="shared" si="356"/>
        <v>269</v>
      </c>
      <c r="AJ275" s="9">
        <f t="shared" si="367"/>
        <v>500</v>
      </c>
      <c r="AM275" s="8">
        <f t="shared" si="343"/>
        <v>500</v>
      </c>
      <c r="AN275" s="32" t="str">
        <f t="shared" si="368"/>
        <v>NA</v>
      </c>
      <c r="AO275" s="33" t="str" cm="1">
        <f t="array" ref="AO275">IFERROR(_xlfn.XLOOKUP($B$4&amp;$B$11&amp;AN275,$A$69:$A$91&amp;$B$69:$B$91&amp;$C$69:$C$91,$D$69:$D$91),"")</f>
        <v/>
      </c>
      <c r="AP275" s="32" t="str">
        <f t="shared" si="350"/>
        <v/>
      </c>
      <c r="AQ275" s="37" t="str">
        <f t="shared" si="369"/>
        <v/>
      </c>
      <c r="AR275" s="37">
        <f t="shared" si="370"/>
        <v>0</v>
      </c>
      <c r="AS275" s="32" t="str">
        <f t="shared" si="371"/>
        <v/>
      </c>
      <c r="AT275" s="32"/>
      <c r="AU275" s="8"/>
      <c r="AV275" s="8"/>
      <c r="AW275" s="20">
        <f t="shared" si="340"/>
        <v>269</v>
      </c>
      <c r="AX275" s="22">
        <f t="shared" si="336"/>
        <v>625</v>
      </c>
      <c r="AY275" s="8"/>
      <c r="AZ275" s="8"/>
      <c r="BA275" s="22">
        <f t="shared" si="341"/>
        <v>625</v>
      </c>
      <c r="BB275" s="32" t="str">
        <f t="shared" si="372"/>
        <v>NA</v>
      </c>
      <c r="BC275" s="33" t="str" cm="1">
        <f t="array" ref="BC275">IFERROR(_xlfn.XLOOKUP($B$4&amp;$B$11&amp;BB275,$A$69:$A$91&amp;$B$69:$B$91&amp;$C$69:$C$91,$D$69:$D$91),"")</f>
        <v/>
      </c>
      <c r="BD275" s="37" t="str">
        <f t="shared" si="403"/>
        <v/>
      </c>
      <c r="BE275" s="37">
        <f t="shared" si="373"/>
        <v>0</v>
      </c>
      <c r="BF275" s="37">
        <f t="shared" si="374"/>
        <v>0</v>
      </c>
      <c r="BG275" s="32" t="str">
        <f t="shared" si="375"/>
        <v/>
      </c>
      <c r="BK275" s="20">
        <f t="shared" si="351"/>
        <v>269</v>
      </c>
      <c r="BL275" s="22">
        <f t="shared" si="337"/>
        <v>625</v>
      </c>
      <c r="BO275" s="22">
        <f t="shared" si="344"/>
        <v>625</v>
      </c>
      <c r="BP275" s="32" t="str">
        <f t="shared" si="376"/>
        <v>NA</v>
      </c>
      <c r="BQ275" s="33" t="str" cm="1">
        <f t="array" ref="BQ275">IFERROR(_xlfn.XLOOKUP($B$4&amp;$B$11&amp;BP275,$A$69:$A$91&amp;$B$69:$B$91&amp;$C$69:$C$91,$D$69:$D$91),"")</f>
        <v/>
      </c>
      <c r="BR275" s="37" t="str">
        <f t="shared" si="404"/>
        <v/>
      </c>
      <c r="BS275" s="37">
        <f t="shared" si="377"/>
        <v>0</v>
      </c>
      <c r="BT275" s="37">
        <f t="shared" si="378"/>
        <v>0</v>
      </c>
      <c r="BU275" s="32" t="str">
        <f t="shared" si="379"/>
        <v/>
      </c>
      <c r="BV275" s="32"/>
      <c r="BY275" s="6">
        <f t="shared" si="357"/>
        <v>269</v>
      </c>
      <c r="BZ275" s="9">
        <f t="shared" si="380"/>
        <v>500</v>
      </c>
      <c r="CA275" s="6">
        <f t="shared" si="381"/>
        <v>0</v>
      </c>
      <c r="CC275" s="8">
        <f t="shared" si="345"/>
        <v>500</v>
      </c>
      <c r="CD275" s="42" t="str">
        <f t="shared" si="382"/>
        <v>NA</v>
      </c>
      <c r="CE275" s="43" t="str" cm="1">
        <f t="array" ref="CE275">IFERROR(_xlfn.XLOOKUP($B$4&amp;$B$11&amp;CD275,$A$69:$A$91&amp;$B$69:$B$91&amp;$C$69:$C$91,$D$69:$D$91),"")</f>
        <v/>
      </c>
      <c r="CF275" s="42" t="str">
        <f t="shared" si="352"/>
        <v/>
      </c>
      <c r="CG275" s="44" t="str">
        <f t="shared" si="383"/>
        <v/>
      </c>
      <c r="CH275" s="44">
        <f t="shared" si="384"/>
        <v>0</v>
      </c>
      <c r="CI275" s="42" t="str">
        <f t="shared" si="385"/>
        <v/>
      </c>
      <c r="CJ275" s="42"/>
      <c r="CM275" s="6">
        <f t="shared" si="358"/>
        <v>269</v>
      </c>
      <c r="CN275" s="9">
        <f t="shared" si="386"/>
        <v>500</v>
      </c>
      <c r="CQ275" s="8">
        <f t="shared" si="346"/>
        <v>500</v>
      </c>
      <c r="CR275" s="42" t="str">
        <f t="shared" si="387"/>
        <v>NA</v>
      </c>
      <c r="CS275" s="43" t="str" cm="1">
        <f t="array" ref="CS275">IFERROR(_xlfn.XLOOKUP($B$4&amp;$B$11&amp;CR275,$A$69:$A$91&amp;$B$69:$B$91&amp;$C$69:$C$91,$D$69:$D$91),"")</f>
        <v/>
      </c>
      <c r="CT275" s="42" t="str">
        <f t="shared" si="353"/>
        <v/>
      </c>
      <c r="CU275" s="44" t="str">
        <f t="shared" si="388"/>
        <v/>
      </c>
      <c r="CV275" s="44">
        <f t="shared" si="389"/>
        <v>0</v>
      </c>
      <c r="CW275" s="42" t="str">
        <f t="shared" si="390"/>
        <v/>
      </c>
      <c r="DA275" s="6">
        <f t="shared" si="359"/>
        <v>269</v>
      </c>
      <c r="DB275" s="4">
        <f t="shared" si="338"/>
        <v>625</v>
      </c>
      <c r="DC275" s="6">
        <f t="shared" si="391"/>
        <v>0</v>
      </c>
      <c r="DE275" s="24">
        <f t="shared" si="347"/>
        <v>625</v>
      </c>
      <c r="DF275" s="42" t="str">
        <f t="shared" si="392"/>
        <v>NA</v>
      </c>
      <c r="DG275" s="43" t="str" cm="1">
        <f t="array" ref="DG275">IFERROR(_xlfn.XLOOKUP($B$4&amp;$B$11&amp;DF275,$A$69:$A$91&amp;$B$69:$B$91&amp;$C$69:$C$91,$D$69:$D$91),"")</f>
        <v/>
      </c>
      <c r="DH275" s="44" t="str">
        <f t="shared" si="405"/>
        <v/>
      </c>
      <c r="DI275" s="44">
        <f t="shared" si="393"/>
        <v>0</v>
      </c>
      <c r="DJ275" s="44">
        <f t="shared" si="394"/>
        <v>0</v>
      </c>
      <c r="DK275" s="42" t="str">
        <f t="shared" si="395"/>
        <v/>
      </c>
      <c r="DL275" s="42"/>
      <c r="DO275" s="6">
        <f t="shared" si="360"/>
        <v>269</v>
      </c>
      <c r="DP275" s="3">
        <f t="shared" si="339"/>
        <v>625</v>
      </c>
      <c r="DS275" s="24">
        <f t="shared" si="354"/>
        <v>625</v>
      </c>
      <c r="DT275" s="42" t="str">
        <f t="shared" si="396"/>
        <v>NA</v>
      </c>
      <c r="DU275" s="43" t="str" cm="1">
        <f t="array" ref="DU275">IFERROR(_xlfn.XLOOKUP($B$4&amp;$B$11&amp;DT275,$A$69:$A$91&amp;$B$69:$B$91&amp;$C$69:$C$91,$D$69:$D$91),"")</f>
        <v/>
      </c>
      <c r="DV275" s="44" t="str">
        <f t="shared" si="406"/>
        <v/>
      </c>
      <c r="DW275" s="44">
        <f t="shared" si="397"/>
        <v>0</v>
      </c>
      <c r="DX275" s="44">
        <f t="shared" si="398"/>
        <v>0</v>
      </c>
      <c r="DY275" s="42" t="str">
        <f t="shared" si="399"/>
        <v/>
      </c>
      <c r="DZ275" s="42"/>
      <c r="EC275" s="6">
        <f t="shared" si="361"/>
        <v>269</v>
      </c>
      <c r="ED275" s="47">
        <f t="shared" si="334"/>
        <v>531.91489361702122</v>
      </c>
      <c r="EE275" s="6">
        <f t="shared" ref="EE275:EE305" si="408">IF(MOD(EC275,12)=0,$B$41,0)</f>
        <v>0</v>
      </c>
      <c r="EG275" s="8">
        <f t="shared" si="348"/>
        <v>531.91489361702122</v>
      </c>
      <c r="EH275" s="45" t="s">
        <v>62</v>
      </c>
      <c r="EI275" s="110">
        <f t="shared" si="335"/>
        <v>0</v>
      </c>
      <c r="EJ275" s="109">
        <f t="shared" si="407"/>
        <v>0</v>
      </c>
      <c r="EK275" s="109">
        <f t="shared" si="400"/>
        <v>0</v>
      </c>
      <c r="EL275" s="44">
        <f t="shared" si="401"/>
        <v>0</v>
      </c>
      <c r="EM275" s="42" t="str">
        <f t="shared" si="402"/>
        <v/>
      </c>
    </row>
    <row r="276" spans="21:143" x14ac:dyDescent="0.25">
      <c r="U276" s="6">
        <f t="shared" si="355"/>
        <v>270</v>
      </c>
      <c r="V276" s="9">
        <f t="shared" si="362"/>
        <v>500</v>
      </c>
      <c r="Y276" s="8">
        <f t="shared" si="342"/>
        <v>500</v>
      </c>
      <c r="Z276" s="30" t="str">
        <f t="shared" si="363"/>
        <v>NA</v>
      </c>
      <c r="AA276" s="28" t="str" cm="1">
        <f t="array" ref="AA276">IFERROR(_xlfn.XLOOKUP($B$4&amp;$B$11&amp;Z276,$A$69:$A$91&amp;$B$69:$B$91&amp;$C$69:$C$91,$D$69:$D$91),"")</f>
        <v/>
      </c>
      <c r="AB276" s="30" t="str">
        <f t="shared" si="349"/>
        <v/>
      </c>
      <c r="AC276" s="29" t="str">
        <f t="shared" si="364"/>
        <v/>
      </c>
      <c r="AD276" s="29">
        <f t="shared" si="365"/>
        <v>0</v>
      </c>
      <c r="AE276" s="30" t="str">
        <f t="shared" si="366"/>
        <v/>
      </c>
      <c r="AI276" s="6">
        <f t="shared" si="356"/>
        <v>270</v>
      </c>
      <c r="AJ276" s="9">
        <f t="shared" si="367"/>
        <v>500</v>
      </c>
      <c r="AM276" s="8">
        <f t="shared" si="343"/>
        <v>500</v>
      </c>
      <c r="AN276" s="32" t="str">
        <f t="shared" si="368"/>
        <v>NA</v>
      </c>
      <c r="AO276" s="33" t="str" cm="1">
        <f t="array" ref="AO276">IFERROR(_xlfn.XLOOKUP($B$4&amp;$B$11&amp;AN276,$A$69:$A$91&amp;$B$69:$B$91&amp;$C$69:$C$91,$D$69:$D$91),"")</f>
        <v/>
      </c>
      <c r="AP276" s="32" t="str">
        <f t="shared" si="350"/>
        <v/>
      </c>
      <c r="AQ276" s="37" t="str">
        <f t="shared" si="369"/>
        <v/>
      </c>
      <c r="AR276" s="37">
        <f t="shared" si="370"/>
        <v>0</v>
      </c>
      <c r="AS276" s="32" t="str">
        <f t="shared" si="371"/>
        <v/>
      </c>
      <c r="AT276" s="32"/>
      <c r="AU276" s="8"/>
      <c r="AV276" s="8"/>
      <c r="AW276" s="20">
        <f t="shared" si="340"/>
        <v>270</v>
      </c>
      <c r="AX276" s="22">
        <f t="shared" si="336"/>
        <v>625</v>
      </c>
      <c r="AY276" s="8"/>
      <c r="AZ276" s="8"/>
      <c r="BA276" s="22">
        <f t="shared" si="341"/>
        <v>625</v>
      </c>
      <c r="BB276" s="32" t="str">
        <f t="shared" si="372"/>
        <v>NA</v>
      </c>
      <c r="BC276" s="33" t="str" cm="1">
        <f t="array" ref="BC276">IFERROR(_xlfn.XLOOKUP($B$4&amp;$B$11&amp;BB276,$A$69:$A$91&amp;$B$69:$B$91&amp;$C$69:$C$91,$D$69:$D$91),"")</f>
        <v/>
      </c>
      <c r="BD276" s="37" t="str">
        <f t="shared" si="403"/>
        <v/>
      </c>
      <c r="BE276" s="37">
        <f t="shared" si="373"/>
        <v>0</v>
      </c>
      <c r="BF276" s="37">
        <f t="shared" si="374"/>
        <v>0</v>
      </c>
      <c r="BG276" s="32" t="str">
        <f t="shared" si="375"/>
        <v/>
      </c>
      <c r="BK276" s="20">
        <f t="shared" si="351"/>
        <v>270</v>
      </c>
      <c r="BL276" s="22">
        <f t="shared" si="337"/>
        <v>625</v>
      </c>
      <c r="BO276" s="22">
        <f t="shared" si="344"/>
        <v>625</v>
      </c>
      <c r="BP276" s="32" t="str">
        <f t="shared" si="376"/>
        <v>NA</v>
      </c>
      <c r="BQ276" s="33" t="str" cm="1">
        <f t="array" ref="BQ276">IFERROR(_xlfn.XLOOKUP($B$4&amp;$B$11&amp;BP276,$A$69:$A$91&amp;$B$69:$B$91&amp;$C$69:$C$91,$D$69:$D$91),"")</f>
        <v/>
      </c>
      <c r="BR276" s="37" t="str">
        <f t="shared" si="404"/>
        <v/>
      </c>
      <c r="BS276" s="37">
        <f t="shared" si="377"/>
        <v>0</v>
      </c>
      <c r="BT276" s="37">
        <f t="shared" si="378"/>
        <v>0</v>
      </c>
      <c r="BU276" s="32" t="str">
        <f t="shared" si="379"/>
        <v/>
      </c>
      <c r="BV276" s="32"/>
      <c r="BY276" s="6">
        <f t="shared" si="357"/>
        <v>270</v>
      </c>
      <c r="BZ276" s="9">
        <f t="shared" si="380"/>
        <v>500</v>
      </c>
      <c r="CA276" s="6">
        <f t="shared" si="381"/>
        <v>0</v>
      </c>
      <c r="CC276" s="8">
        <f t="shared" si="345"/>
        <v>500</v>
      </c>
      <c r="CD276" s="42" t="str">
        <f t="shared" si="382"/>
        <v>NA</v>
      </c>
      <c r="CE276" s="43" t="str" cm="1">
        <f t="array" ref="CE276">IFERROR(_xlfn.XLOOKUP($B$4&amp;$B$11&amp;CD276,$A$69:$A$91&amp;$B$69:$B$91&amp;$C$69:$C$91,$D$69:$D$91),"")</f>
        <v/>
      </c>
      <c r="CF276" s="42" t="str">
        <f t="shared" si="352"/>
        <v/>
      </c>
      <c r="CG276" s="44" t="str">
        <f t="shared" si="383"/>
        <v/>
      </c>
      <c r="CH276" s="44">
        <f t="shared" si="384"/>
        <v>0</v>
      </c>
      <c r="CI276" s="42" t="str">
        <f t="shared" si="385"/>
        <v/>
      </c>
      <c r="CJ276" s="42"/>
      <c r="CM276" s="6">
        <f t="shared" si="358"/>
        <v>270</v>
      </c>
      <c r="CN276" s="9">
        <f t="shared" si="386"/>
        <v>500</v>
      </c>
      <c r="CQ276" s="8">
        <f t="shared" si="346"/>
        <v>500</v>
      </c>
      <c r="CR276" s="42" t="str">
        <f t="shared" si="387"/>
        <v>NA</v>
      </c>
      <c r="CS276" s="43" t="str" cm="1">
        <f t="array" ref="CS276">IFERROR(_xlfn.XLOOKUP($B$4&amp;$B$11&amp;CR276,$A$69:$A$91&amp;$B$69:$B$91&amp;$C$69:$C$91,$D$69:$D$91),"")</f>
        <v/>
      </c>
      <c r="CT276" s="42" t="str">
        <f t="shared" si="353"/>
        <v/>
      </c>
      <c r="CU276" s="44" t="str">
        <f t="shared" si="388"/>
        <v/>
      </c>
      <c r="CV276" s="44">
        <f t="shared" si="389"/>
        <v>0</v>
      </c>
      <c r="CW276" s="42" t="str">
        <f t="shared" si="390"/>
        <v/>
      </c>
      <c r="DA276" s="6">
        <f t="shared" si="359"/>
        <v>270</v>
      </c>
      <c r="DB276" s="4">
        <f t="shared" si="338"/>
        <v>625</v>
      </c>
      <c r="DC276" s="6">
        <f t="shared" si="391"/>
        <v>0</v>
      </c>
      <c r="DE276" s="24">
        <f t="shared" si="347"/>
        <v>625</v>
      </c>
      <c r="DF276" s="42" t="str">
        <f t="shared" si="392"/>
        <v>NA</v>
      </c>
      <c r="DG276" s="43" t="str" cm="1">
        <f t="array" ref="DG276">IFERROR(_xlfn.XLOOKUP($B$4&amp;$B$11&amp;DF276,$A$69:$A$91&amp;$B$69:$B$91&amp;$C$69:$C$91,$D$69:$D$91),"")</f>
        <v/>
      </c>
      <c r="DH276" s="44" t="str">
        <f t="shared" si="405"/>
        <v/>
      </c>
      <c r="DI276" s="44">
        <f t="shared" si="393"/>
        <v>0</v>
      </c>
      <c r="DJ276" s="44">
        <f t="shared" si="394"/>
        <v>0</v>
      </c>
      <c r="DK276" s="42" t="str">
        <f t="shared" si="395"/>
        <v/>
      </c>
      <c r="DL276" s="42"/>
      <c r="DO276" s="6">
        <f t="shared" si="360"/>
        <v>270</v>
      </c>
      <c r="DP276" s="3">
        <f t="shared" si="339"/>
        <v>625</v>
      </c>
      <c r="DS276" s="24">
        <f t="shared" si="354"/>
        <v>625</v>
      </c>
      <c r="DT276" s="42" t="str">
        <f t="shared" si="396"/>
        <v>NA</v>
      </c>
      <c r="DU276" s="43" t="str" cm="1">
        <f t="array" ref="DU276">IFERROR(_xlfn.XLOOKUP($B$4&amp;$B$11&amp;DT276,$A$69:$A$91&amp;$B$69:$B$91&amp;$C$69:$C$91,$D$69:$D$91),"")</f>
        <v/>
      </c>
      <c r="DV276" s="44" t="str">
        <f t="shared" si="406"/>
        <v/>
      </c>
      <c r="DW276" s="44">
        <f t="shared" si="397"/>
        <v>0</v>
      </c>
      <c r="DX276" s="44">
        <f t="shared" si="398"/>
        <v>0</v>
      </c>
      <c r="DY276" s="42" t="str">
        <f t="shared" si="399"/>
        <v/>
      </c>
      <c r="DZ276" s="42"/>
      <c r="EC276" s="6">
        <f t="shared" si="361"/>
        <v>270</v>
      </c>
      <c r="ED276" s="47">
        <f t="shared" si="334"/>
        <v>531.91489361702122</v>
      </c>
      <c r="EE276" s="6">
        <f t="shared" si="408"/>
        <v>0</v>
      </c>
      <c r="EG276" s="8">
        <f t="shared" si="348"/>
        <v>531.91489361702122</v>
      </c>
      <c r="EH276" s="45" t="s">
        <v>62</v>
      </c>
      <c r="EI276" s="110">
        <f t="shared" si="335"/>
        <v>0</v>
      </c>
      <c r="EJ276" s="109">
        <f t="shared" si="407"/>
        <v>0</v>
      </c>
      <c r="EK276" s="109">
        <f t="shared" si="400"/>
        <v>0</v>
      </c>
      <c r="EL276" s="44">
        <f t="shared" si="401"/>
        <v>0</v>
      </c>
      <c r="EM276" s="42" t="str">
        <f t="shared" si="402"/>
        <v/>
      </c>
    </row>
    <row r="277" spans="21:143" x14ac:dyDescent="0.25">
      <c r="U277" s="6">
        <f t="shared" si="355"/>
        <v>271</v>
      </c>
      <c r="V277" s="9">
        <f t="shared" si="362"/>
        <v>500</v>
      </c>
      <c r="Y277" s="8">
        <f t="shared" si="342"/>
        <v>500</v>
      </c>
      <c r="Z277" s="30" t="str">
        <f t="shared" si="363"/>
        <v>NA</v>
      </c>
      <c r="AA277" s="28" t="str" cm="1">
        <f t="array" ref="AA277">IFERROR(_xlfn.XLOOKUP($B$4&amp;$B$11&amp;Z277,$A$69:$A$91&amp;$B$69:$B$91&amp;$C$69:$C$91,$D$69:$D$91),"")</f>
        <v/>
      </c>
      <c r="AB277" s="30" t="str">
        <f t="shared" si="349"/>
        <v/>
      </c>
      <c r="AC277" s="29" t="str">
        <f t="shared" si="364"/>
        <v/>
      </c>
      <c r="AD277" s="29">
        <f t="shared" si="365"/>
        <v>0</v>
      </c>
      <c r="AE277" s="30" t="str">
        <f t="shared" si="366"/>
        <v/>
      </c>
      <c r="AI277" s="6">
        <f t="shared" si="356"/>
        <v>271</v>
      </c>
      <c r="AJ277" s="9">
        <f t="shared" si="367"/>
        <v>500</v>
      </c>
      <c r="AM277" s="8">
        <f t="shared" si="343"/>
        <v>500</v>
      </c>
      <c r="AN277" s="32" t="str">
        <f t="shared" si="368"/>
        <v>NA</v>
      </c>
      <c r="AO277" s="33" t="str" cm="1">
        <f t="array" ref="AO277">IFERROR(_xlfn.XLOOKUP($B$4&amp;$B$11&amp;AN277,$A$69:$A$91&amp;$B$69:$B$91&amp;$C$69:$C$91,$D$69:$D$91),"")</f>
        <v/>
      </c>
      <c r="AP277" s="32" t="str">
        <f t="shared" si="350"/>
        <v/>
      </c>
      <c r="AQ277" s="37" t="str">
        <f t="shared" si="369"/>
        <v/>
      </c>
      <c r="AR277" s="37">
        <f t="shared" si="370"/>
        <v>0</v>
      </c>
      <c r="AS277" s="32" t="str">
        <f t="shared" si="371"/>
        <v/>
      </c>
      <c r="AT277" s="32"/>
      <c r="AU277" s="8"/>
      <c r="AV277" s="8"/>
      <c r="AW277" s="20">
        <f t="shared" si="340"/>
        <v>271</v>
      </c>
      <c r="AX277" s="22">
        <f t="shared" si="336"/>
        <v>625</v>
      </c>
      <c r="AY277" s="8"/>
      <c r="AZ277" s="8"/>
      <c r="BA277" s="22">
        <f t="shared" si="341"/>
        <v>625</v>
      </c>
      <c r="BB277" s="32" t="str">
        <f t="shared" si="372"/>
        <v>NA</v>
      </c>
      <c r="BC277" s="33" t="str" cm="1">
        <f t="array" ref="BC277">IFERROR(_xlfn.XLOOKUP($B$4&amp;$B$11&amp;BB277,$A$69:$A$91&amp;$B$69:$B$91&amp;$C$69:$C$91,$D$69:$D$91),"")</f>
        <v/>
      </c>
      <c r="BD277" s="37" t="str">
        <f t="shared" si="403"/>
        <v/>
      </c>
      <c r="BE277" s="37">
        <f t="shared" si="373"/>
        <v>0</v>
      </c>
      <c r="BF277" s="37">
        <f t="shared" si="374"/>
        <v>0</v>
      </c>
      <c r="BG277" s="32" t="str">
        <f t="shared" si="375"/>
        <v/>
      </c>
      <c r="BK277" s="20">
        <f t="shared" si="351"/>
        <v>271</v>
      </c>
      <c r="BL277" s="22">
        <f t="shared" si="337"/>
        <v>625</v>
      </c>
      <c r="BO277" s="22">
        <f t="shared" si="344"/>
        <v>625</v>
      </c>
      <c r="BP277" s="32" t="str">
        <f t="shared" si="376"/>
        <v>NA</v>
      </c>
      <c r="BQ277" s="33" t="str" cm="1">
        <f t="array" ref="BQ277">IFERROR(_xlfn.XLOOKUP($B$4&amp;$B$11&amp;BP277,$A$69:$A$91&amp;$B$69:$B$91&amp;$C$69:$C$91,$D$69:$D$91),"")</f>
        <v/>
      </c>
      <c r="BR277" s="37" t="str">
        <f t="shared" si="404"/>
        <v/>
      </c>
      <c r="BS277" s="37">
        <f t="shared" si="377"/>
        <v>0</v>
      </c>
      <c r="BT277" s="37">
        <f t="shared" si="378"/>
        <v>0</v>
      </c>
      <c r="BU277" s="32" t="str">
        <f t="shared" si="379"/>
        <v/>
      </c>
      <c r="BV277" s="32"/>
      <c r="BY277" s="6">
        <f t="shared" si="357"/>
        <v>271</v>
      </c>
      <c r="BZ277" s="9">
        <f t="shared" si="380"/>
        <v>500</v>
      </c>
      <c r="CA277" s="6">
        <f t="shared" si="381"/>
        <v>0</v>
      </c>
      <c r="CC277" s="8">
        <f t="shared" si="345"/>
        <v>500</v>
      </c>
      <c r="CD277" s="42" t="str">
        <f t="shared" si="382"/>
        <v>NA</v>
      </c>
      <c r="CE277" s="43" t="str" cm="1">
        <f t="array" ref="CE277">IFERROR(_xlfn.XLOOKUP($B$4&amp;$B$11&amp;CD277,$A$69:$A$91&amp;$B$69:$B$91&amp;$C$69:$C$91,$D$69:$D$91),"")</f>
        <v/>
      </c>
      <c r="CF277" s="42" t="str">
        <f t="shared" si="352"/>
        <v/>
      </c>
      <c r="CG277" s="44" t="str">
        <f t="shared" si="383"/>
        <v/>
      </c>
      <c r="CH277" s="44">
        <f t="shared" si="384"/>
        <v>0</v>
      </c>
      <c r="CI277" s="42" t="str">
        <f t="shared" si="385"/>
        <v/>
      </c>
      <c r="CJ277" s="42"/>
      <c r="CM277" s="6">
        <f t="shared" si="358"/>
        <v>271</v>
      </c>
      <c r="CN277" s="9">
        <f t="shared" si="386"/>
        <v>500</v>
      </c>
      <c r="CQ277" s="8">
        <f t="shared" si="346"/>
        <v>500</v>
      </c>
      <c r="CR277" s="42" t="str">
        <f t="shared" si="387"/>
        <v>NA</v>
      </c>
      <c r="CS277" s="43" t="str" cm="1">
        <f t="array" ref="CS277">IFERROR(_xlfn.XLOOKUP($B$4&amp;$B$11&amp;CR277,$A$69:$A$91&amp;$B$69:$B$91&amp;$C$69:$C$91,$D$69:$D$91),"")</f>
        <v/>
      </c>
      <c r="CT277" s="42" t="str">
        <f t="shared" si="353"/>
        <v/>
      </c>
      <c r="CU277" s="44" t="str">
        <f t="shared" si="388"/>
        <v/>
      </c>
      <c r="CV277" s="44">
        <f t="shared" si="389"/>
        <v>0</v>
      </c>
      <c r="CW277" s="42" t="str">
        <f t="shared" si="390"/>
        <v/>
      </c>
      <c r="DA277" s="6">
        <f t="shared" si="359"/>
        <v>271</v>
      </c>
      <c r="DB277" s="4">
        <f t="shared" si="338"/>
        <v>625</v>
      </c>
      <c r="DC277" s="6">
        <f t="shared" si="391"/>
        <v>0</v>
      </c>
      <c r="DE277" s="24">
        <f t="shared" si="347"/>
        <v>625</v>
      </c>
      <c r="DF277" s="42" t="str">
        <f t="shared" si="392"/>
        <v>NA</v>
      </c>
      <c r="DG277" s="43" t="str" cm="1">
        <f t="array" ref="DG277">IFERROR(_xlfn.XLOOKUP($B$4&amp;$B$11&amp;DF277,$A$69:$A$91&amp;$B$69:$B$91&amp;$C$69:$C$91,$D$69:$D$91),"")</f>
        <v/>
      </c>
      <c r="DH277" s="44" t="str">
        <f t="shared" si="405"/>
        <v/>
      </c>
      <c r="DI277" s="44">
        <f t="shared" si="393"/>
        <v>0</v>
      </c>
      <c r="DJ277" s="44">
        <f t="shared" si="394"/>
        <v>0</v>
      </c>
      <c r="DK277" s="42" t="str">
        <f t="shared" si="395"/>
        <v/>
      </c>
      <c r="DL277" s="42"/>
      <c r="DO277" s="6">
        <f t="shared" si="360"/>
        <v>271</v>
      </c>
      <c r="DP277" s="3">
        <f t="shared" si="339"/>
        <v>625</v>
      </c>
      <c r="DS277" s="24">
        <f t="shared" si="354"/>
        <v>625</v>
      </c>
      <c r="DT277" s="42" t="str">
        <f t="shared" si="396"/>
        <v>NA</v>
      </c>
      <c r="DU277" s="43" t="str" cm="1">
        <f t="array" ref="DU277">IFERROR(_xlfn.XLOOKUP($B$4&amp;$B$11&amp;DT277,$A$69:$A$91&amp;$B$69:$B$91&amp;$C$69:$C$91,$D$69:$D$91),"")</f>
        <v/>
      </c>
      <c r="DV277" s="44" t="str">
        <f t="shared" si="406"/>
        <v/>
      </c>
      <c r="DW277" s="44">
        <f t="shared" si="397"/>
        <v>0</v>
      </c>
      <c r="DX277" s="44">
        <f t="shared" si="398"/>
        <v>0</v>
      </c>
      <c r="DY277" s="42" t="str">
        <f t="shared" si="399"/>
        <v/>
      </c>
      <c r="DZ277" s="42"/>
      <c r="EC277" s="6">
        <f t="shared" si="361"/>
        <v>271</v>
      </c>
      <c r="ED277" s="47">
        <f t="shared" si="334"/>
        <v>531.91489361702122</v>
      </c>
      <c r="EE277" s="6">
        <f t="shared" si="408"/>
        <v>0</v>
      </c>
      <c r="EG277" s="8">
        <f t="shared" si="348"/>
        <v>531.91489361702122</v>
      </c>
      <c r="EH277" s="45" t="s">
        <v>62</v>
      </c>
      <c r="EI277" s="110">
        <f t="shared" si="335"/>
        <v>0</v>
      </c>
      <c r="EJ277" s="109">
        <f t="shared" si="407"/>
        <v>0</v>
      </c>
      <c r="EK277" s="109">
        <f t="shared" si="400"/>
        <v>0</v>
      </c>
      <c r="EL277" s="44">
        <f t="shared" si="401"/>
        <v>0</v>
      </c>
      <c r="EM277" s="42" t="str">
        <f t="shared" si="402"/>
        <v/>
      </c>
    </row>
    <row r="278" spans="21:143" x14ac:dyDescent="0.25">
      <c r="U278" s="6">
        <f t="shared" si="355"/>
        <v>272</v>
      </c>
      <c r="V278" s="9">
        <f t="shared" si="362"/>
        <v>500</v>
      </c>
      <c r="Y278" s="8">
        <f t="shared" si="342"/>
        <v>500</v>
      </c>
      <c r="Z278" s="30" t="str">
        <f t="shared" si="363"/>
        <v>NA</v>
      </c>
      <c r="AA278" s="28" t="str" cm="1">
        <f t="array" ref="AA278">IFERROR(_xlfn.XLOOKUP($B$4&amp;$B$11&amp;Z278,$A$69:$A$91&amp;$B$69:$B$91&amp;$C$69:$C$91,$D$69:$D$91),"")</f>
        <v/>
      </c>
      <c r="AB278" s="30" t="str">
        <f t="shared" si="349"/>
        <v/>
      </c>
      <c r="AC278" s="29" t="str">
        <f t="shared" si="364"/>
        <v/>
      </c>
      <c r="AD278" s="29">
        <f t="shared" si="365"/>
        <v>0</v>
      </c>
      <c r="AE278" s="30" t="str">
        <f t="shared" si="366"/>
        <v/>
      </c>
      <c r="AI278" s="6">
        <f t="shared" si="356"/>
        <v>272</v>
      </c>
      <c r="AJ278" s="9">
        <f t="shared" si="367"/>
        <v>500</v>
      </c>
      <c r="AM278" s="8">
        <f t="shared" si="343"/>
        <v>500</v>
      </c>
      <c r="AN278" s="32" t="str">
        <f t="shared" si="368"/>
        <v>NA</v>
      </c>
      <c r="AO278" s="33" t="str" cm="1">
        <f t="array" ref="AO278">IFERROR(_xlfn.XLOOKUP($B$4&amp;$B$11&amp;AN278,$A$69:$A$91&amp;$B$69:$B$91&amp;$C$69:$C$91,$D$69:$D$91),"")</f>
        <v/>
      </c>
      <c r="AP278" s="32" t="str">
        <f t="shared" si="350"/>
        <v/>
      </c>
      <c r="AQ278" s="37" t="str">
        <f t="shared" si="369"/>
        <v/>
      </c>
      <c r="AR278" s="37">
        <f t="shared" si="370"/>
        <v>0</v>
      </c>
      <c r="AS278" s="32" t="str">
        <f t="shared" si="371"/>
        <v/>
      </c>
      <c r="AT278" s="32"/>
      <c r="AU278" s="8"/>
      <c r="AV278" s="8"/>
      <c r="AW278" s="20">
        <f t="shared" si="340"/>
        <v>272</v>
      </c>
      <c r="AX278" s="22">
        <f t="shared" si="336"/>
        <v>625</v>
      </c>
      <c r="AY278" s="8"/>
      <c r="AZ278" s="8"/>
      <c r="BA278" s="22">
        <f t="shared" si="341"/>
        <v>625</v>
      </c>
      <c r="BB278" s="32" t="str">
        <f t="shared" si="372"/>
        <v>NA</v>
      </c>
      <c r="BC278" s="33" t="str" cm="1">
        <f t="array" ref="BC278">IFERROR(_xlfn.XLOOKUP($B$4&amp;$B$11&amp;BB278,$A$69:$A$91&amp;$B$69:$B$91&amp;$C$69:$C$91,$D$69:$D$91),"")</f>
        <v/>
      </c>
      <c r="BD278" s="37" t="str">
        <f t="shared" si="403"/>
        <v/>
      </c>
      <c r="BE278" s="37">
        <f t="shared" si="373"/>
        <v>0</v>
      </c>
      <c r="BF278" s="37">
        <f t="shared" si="374"/>
        <v>0</v>
      </c>
      <c r="BG278" s="32" t="str">
        <f t="shared" si="375"/>
        <v/>
      </c>
      <c r="BK278" s="20">
        <f t="shared" si="351"/>
        <v>272</v>
      </c>
      <c r="BL278" s="22">
        <f t="shared" si="337"/>
        <v>625</v>
      </c>
      <c r="BO278" s="22">
        <f t="shared" si="344"/>
        <v>625</v>
      </c>
      <c r="BP278" s="32" t="str">
        <f t="shared" si="376"/>
        <v>NA</v>
      </c>
      <c r="BQ278" s="33" t="str" cm="1">
        <f t="array" ref="BQ278">IFERROR(_xlfn.XLOOKUP($B$4&amp;$B$11&amp;BP278,$A$69:$A$91&amp;$B$69:$B$91&amp;$C$69:$C$91,$D$69:$D$91),"")</f>
        <v/>
      </c>
      <c r="BR278" s="37" t="str">
        <f t="shared" si="404"/>
        <v/>
      </c>
      <c r="BS278" s="37">
        <f t="shared" si="377"/>
        <v>0</v>
      </c>
      <c r="BT278" s="37">
        <f t="shared" si="378"/>
        <v>0</v>
      </c>
      <c r="BU278" s="32" t="str">
        <f t="shared" si="379"/>
        <v/>
      </c>
      <c r="BV278" s="32"/>
      <c r="BY278" s="6">
        <f t="shared" si="357"/>
        <v>272</v>
      </c>
      <c r="BZ278" s="9">
        <f t="shared" si="380"/>
        <v>500</v>
      </c>
      <c r="CA278" s="6">
        <f t="shared" si="381"/>
        <v>0</v>
      </c>
      <c r="CC278" s="8">
        <f t="shared" si="345"/>
        <v>500</v>
      </c>
      <c r="CD278" s="42" t="str">
        <f t="shared" si="382"/>
        <v>NA</v>
      </c>
      <c r="CE278" s="43" t="str" cm="1">
        <f t="array" ref="CE278">IFERROR(_xlfn.XLOOKUP($B$4&amp;$B$11&amp;CD278,$A$69:$A$91&amp;$B$69:$B$91&amp;$C$69:$C$91,$D$69:$D$91),"")</f>
        <v/>
      </c>
      <c r="CF278" s="42" t="str">
        <f t="shared" si="352"/>
        <v/>
      </c>
      <c r="CG278" s="44" t="str">
        <f t="shared" si="383"/>
        <v/>
      </c>
      <c r="CH278" s="44">
        <f t="shared" si="384"/>
        <v>0</v>
      </c>
      <c r="CI278" s="42" t="str">
        <f t="shared" si="385"/>
        <v/>
      </c>
      <c r="CJ278" s="42"/>
      <c r="CM278" s="6">
        <f t="shared" si="358"/>
        <v>272</v>
      </c>
      <c r="CN278" s="9">
        <f t="shared" si="386"/>
        <v>500</v>
      </c>
      <c r="CQ278" s="8">
        <f t="shared" si="346"/>
        <v>500</v>
      </c>
      <c r="CR278" s="42" t="str">
        <f t="shared" si="387"/>
        <v>NA</v>
      </c>
      <c r="CS278" s="43" t="str" cm="1">
        <f t="array" ref="CS278">IFERROR(_xlfn.XLOOKUP($B$4&amp;$B$11&amp;CR278,$A$69:$A$91&amp;$B$69:$B$91&amp;$C$69:$C$91,$D$69:$D$91),"")</f>
        <v/>
      </c>
      <c r="CT278" s="42" t="str">
        <f t="shared" si="353"/>
        <v/>
      </c>
      <c r="CU278" s="44" t="str">
        <f t="shared" si="388"/>
        <v/>
      </c>
      <c r="CV278" s="44">
        <f t="shared" si="389"/>
        <v>0</v>
      </c>
      <c r="CW278" s="42" t="str">
        <f t="shared" si="390"/>
        <v/>
      </c>
      <c r="DA278" s="6">
        <f t="shared" si="359"/>
        <v>272</v>
      </c>
      <c r="DB278" s="4">
        <f t="shared" si="338"/>
        <v>625</v>
      </c>
      <c r="DC278" s="6">
        <f t="shared" si="391"/>
        <v>0</v>
      </c>
      <c r="DE278" s="24">
        <f t="shared" si="347"/>
        <v>625</v>
      </c>
      <c r="DF278" s="42" t="str">
        <f t="shared" si="392"/>
        <v>NA</v>
      </c>
      <c r="DG278" s="43" t="str" cm="1">
        <f t="array" ref="DG278">IFERROR(_xlfn.XLOOKUP($B$4&amp;$B$11&amp;DF278,$A$69:$A$91&amp;$B$69:$B$91&amp;$C$69:$C$91,$D$69:$D$91),"")</f>
        <v/>
      </c>
      <c r="DH278" s="44" t="str">
        <f t="shared" si="405"/>
        <v/>
      </c>
      <c r="DI278" s="44">
        <f t="shared" si="393"/>
        <v>0</v>
      </c>
      <c r="DJ278" s="44">
        <f t="shared" si="394"/>
        <v>0</v>
      </c>
      <c r="DK278" s="42" t="str">
        <f t="shared" si="395"/>
        <v/>
      </c>
      <c r="DL278" s="42"/>
      <c r="DO278" s="6">
        <f t="shared" si="360"/>
        <v>272</v>
      </c>
      <c r="DP278" s="3">
        <f t="shared" si="339"/>
        <v>625</v>
      </c>
      <c r="DS278" s="24">
        <f t="shared" si="354"/>
        <v>625</v>
      </c>
      <c r="DT278" s="42" t="str">
        <f t="shared" si="396"/>
        <v>NA</v>
      </c>
      <c r="DU278" s="43" t="str" cm="1">
        <f t="array" ref="DU278">IFERROR(_xlfn.XLOOKUP($B$4&amp;$B$11&amp;DT278,$A$69:$A$91&amp;$B$69:$B$91&amp;$C$69:$C$91,$D$69:$D$91),"")</f>
        <v/>
      </c>
      <c r="DV278" s="44" t="str">
        <f t="shared" si="406"/>
        <v/>
      </c>
      <c r="DW278" s="44">
        <f t="shared" si="397"/>
        <v>0</v>
      </c>
      <c r="DX278" s="44">
        <f t="shared" si="398"/>
        <v>0</v>
      </c>
      <c r="DY278" s="42" t="str">
        <f t="shared" si="399"/>
        <v/>
      </c>
      <c r="DZ278" s="42"/>
      <c r="EC278" s="6">
        <f t="shared" si="361"/>
        <v>272</v>
      </c>
      <c r="ED278" s="47">
        <f t="shared" si="334"/>
        <v>531.91489361702122</v>
      </c>
      <c r="EE278" s="6">
        <f t="shared" si="408"/>
        <v>0</v>
      </c>
      <c r="EG278" s="8">
        <f t="shared" si="348"/>
        <v>531.91489361702122</v>
      </c>
      <c r="EH278" s="45" t="s">
        <v>62</v>
      </c>
      <c r="EI278" s="110">
        <f t="shared" si="335"/>
        <v>0</v>
      </c>
      <c r="EJ278" s="109">
        <f t="shared" si="407"/>
        <v>0</v>
      </c>
      <c r="EK278" s="109">
        <f t="shared" si="400"/>
        <v>0</v>
      </c>
      <c r="EL278" s="44">
        <f t="shared" si="401"/>
        <v>0</v>
      </c>
      <c r="EM278" s="42" t="str">
        <f t="shared" si="402"/>
        <v/>
      </c>
    </row>
    <row r="279" spans="21:143" x14ac:dyDescent="0.25">
      <c r="U279" s="6">
        <f t="shared" si="355"/>
        <v>273</v>
      </c>
      <c r="V279" s="9">
        <f t="shared" si="362"/>
        <v>500</v>
      </c>
      <c r="Y279" s="8">
        <f t="shared" si="342"/>
        <v>500</v>
      </c>
      <c r="Z279" s="30" t="str">
        <f t="shared" si="363"/>
        <v>NA</v>
      </c>
      <c r="AA279" s="28" t="str" cm="1">
        <f t="array" ref="AA279">IFERROR(_xlfn.XLOOKUP($B$4&amp;$B$11&amp;Z279,$A$69:$A$91&amp;$B$69:$B$91&amp;$C$69:$C$91,$D$69:$D$91),"")</f>
        <v/>
      </c>
      <c r="AB279" s="30" t="str">
        <f t="shared" si="349"/>
        <v/>
      </c>
      <c r="AC279" s="29" t="str">
        <f t="shared" si="364"/>
        <v/>
      </c>
      <c r="AD279" s="29">
        <f t="shared" si="365"/>
        <v>0</v>
      </c>
      <c r="AE279" s="30" t="str">
        <f t="shared" si="366"/>
        <v/>
      </c>
      <c r="AI279" s="6">
        <f t="shared" si="356"/>
        <v>273</v>
      </c>
      <c r="AJ279" s="9">
        <f t="shared" si="367"/>
        <v>500</v>
      </c>
      <c r="AM279" s="8">
        <f t="shared" si="343"/>
        <v>500</v>
      </c>
      <c r="AN279" s="32" t="str">
        <f t="shared" si="368"/>
        <v>NA</v>
      </c>
      <c r="AO279" s="33" t="str" cm="1">
        <f t="array" ref="AO279">IFERROR(_xlfn.XLOOKUP($B$4&amp;$B$11&amp;AN279,$A$69:$A$91&amp;$B$69:$B$91&amp;$C$69:$C$91,$D$69:$D$91),"")</f>
        <v/>
      </c>
      <c r="AP279" s="32" t="str">
        <f t="shared" si="350"/>
        <v/>
      </c>
      <c r="AQ279" s="37" t="str">
        <f t="shared" si="369"/>
        <v/>
      </c>
      <c r="AR279" s="37">
        <f t="shared" si="370"/>
        <v>0</v>
      </c>
      <c r="AS279" s="32" t="str">
        <f t="shared" si="371"/>
        <v/>
      </c>
      <c r="AT279" s="32"/>
      <c r="AU279" s="8"/>
      <c r="AV279" s="8"/>
      <c r="AW279" s="20">
        <f t="shared" si="340"/>
        <v>273</v>
      </c>
      <c r="AX279" s="22">
        <f t="shared" si="336"/>
        <v>625</v>
      </c>
      <c r="AY279" s="8"/>
      <c r="AZ279" s="8"/>
      <c r="BA279" s="22">
        <f t="shared" si="341"/>
        <v>625</v>
      </c>
      <c r="BB279" s="32" t="str">
        <f t="shared" si="372"/>
        <v>NA</v>
      </c>
      <c r="BC279" s="33" t="str" cm="1">
        <f t="array" ref="BC279">IFERROR(_xlfn.XLOOKUP($B$4&amp;$B$11&amp;BB279,$A$69:$A$91&amp;$B$69:$B$91&amp;$C$69:$C$91,$D$69:$D$91),"")</f>
        <v/>
      </c>
      <c r="BD279" s="37" t="str">
        <f t="shared" si="403"/>
        <v/>
      </c>
      <c r="BE279" s="37">
        <f t="shared" si="373"/>
        <v>0</v>
      </c>
      <c r="BF279" s="37">
        <f t="shared" si="374"/>
        <v>0</v>
      </c>
      <c r="BG279" s="32" t="str">
        <f t="shared" si="375"/>
        <v/>
      </c>
      <c r="BK279" s="20">
        <f t="shared" si="351"/>
        <v>273</v>
      </c>
      <c r="BL279" s="22">
        <f t="shared" si="337"/>
        <v>625</v>
      </c>
      <c r="BO279" s="22">
        <f t="shared" si="344"/>
        <v>625</v>
      </c>
      <c r="BP279" s="32" t="str">
        <f t="shared" si="376"/>
        <v>NA</v>
      </c>
      <c r="BQ279" s="33" t="str" cm="1">
        <f t="array" ref="BQ279">IFERROR(_xlfn.XLOOKUP($B$4&amp;$B$11&amp;BP279,$A$69:$A$91&amp;$B$69:$B$91&amp;$C$69:$C$91,$D$69:$D$91),"")</f>
        <v/>
      </c>
      <c r="BR279" s="37" t="str">
        <f t="shared" si="404"/>
        <v/>
      </c>
      <c r="BS279" s="37">
        <f t="shared" si="377"/>
        <v>0</v>
      </c>
      <c r="BT279" s="37">
        <f t="shared" si="378"/>
        <v>0</v>
      </c>
      <c r="BU279" s="32" t="str">
        <f t="shared" si="379"/>
        <v/>
      </c>
      <c r="BV279" s="32"/>
      <c r="BY279" s="6">
        <f t="shared" si="357"/>
        <v>273</v>
      </c>
      <c r="BZ279" s="9">
        <f t="shared" si="380"/>
        <v>500</v>
      </c>
      <c r="CA279" s="6">
        <f t="shared" si="381"/>
        <v>0</v>
      </c>
      <c r="CC279" s="8">
        <f t="shared" si="345"/>
        <v>500</v>
      </c>
      <c r="CD279" s="42" t="str">
        <f t="shared" si="382"/>
        <v>NA</v>
      </c>
      <c r="CE279" s="43" t="str" cm="1">
        <f t="array" ref="CE279">IFERROR(_xlfn.XLOOKUP($B$4&amp;$B$11&amp;CD279,$A$69:$A$91&amp;$B$69:$B$91&amp;$C$69:$C$91,$D$69:$D$91),"")</f>
        <v/>
      </c>
      <c r="CF279" s="42" t="str">
        <f t="shared" si="352"/>
        <v/>
      </c>
      <c r="CG279" s="44" t="str">
        <f t="shared" si="383"/>
        <v/>
      </c>
      <c r="CH279" s="44">
        <f t="shared" si="384"/>
        <v>0</v>
      </c>
      <c r="CI279" s="42" t="str">
        <f t="shared" si="385"/>
        <v/>
      </c>
      <c r="CJ279" s="42"/>
      <c r="CM279" s="6">
        <f t="shared" si="358"/>
        <v>273</v>
      </c>
      <c r="CN279" s="9">
        <f t="shared" si="386"/>
        <v>500</v>
      </c>
      <c r="CQ279" s="8">
        <f t="shared" si="346"/>
        <v>500</v>
      </c>
      <c r="CR279" s="42" t="str">
        <f t="shared" si="387"/>
        <v>NA</v>
      </c>
      <c r="CS279" s="43" t="str" cm="1">
        <f t="array" ref="CS279">IFERROR(_xlfn.XLOOKUP($B$4&amp;$B$11&amp;CR279,$A$69:$A$91&amp;$B$69:$B$91&amp;$C$69:$C$91,$D$69:$D$91),"")</f>
        <v/>
      </c>
      <c r="CT279" s="42" t="str">
        <f t="shared" si="353"/>
        <v/>
      </c>
      <c r="CU279" s="44" t="str">
        <f t="shared" si="388"/>
        <v/>
      </c>
      <c r="CV279" s="44">
        <f t="shared" si="389"/>
        <v>0</v>
      </c>
      <c r="CW279" s="42" t="str">
        <f t="shared" si="390"/>
        <v/>
      </c>
      <c r="DA279" s="6">
        <f t="shared" si="359"/>
        <v>273</v>
      </c>
      <c r="DB279" s="4">
        <f t="shared" si="338"/>
        <v>625</v>
      </c>
      <c r="DC279" s="6">
        <f t="shared" si="391"/>
        <v>0</v>
      </c>
      <c r="DE279" s="24">
        <f t="shared" si="347"/>
        <v>625</v>
      </c>
      <c r="DF279" s="42" t="str">
        <f t="shared" si="392"/>
        <v>NA</v>
      </c>
      <c r="DG279" s="43" t="str" cm="1">
        <f t="array" ref="DG279">IFERROR(_xlfn.XLOOKUP($B$4&amp;$B$11&amp;DF279,$A$69:$A$91&amp;$B$69:$B$91&amp;$C$69:$C$91,$D$69:$D$91),"")</f>
        <v/>
      </c>
      <c r="DH279" s="44" t="str">
        <f t="shared" si="405"/>
        <v/>
      </c>
      <c r="DI279" s="44">
        <f t="shared" si="393"/>
        <v>0</v>
      </c>
      <c r="DJ279" s="44">
        <f t="shared" si="394"/>
        <v>0</v>
      </c>
      <c r="DK279" s="42" t="str">
        <f t="shared" si="395"/>
        <v/>
      </c>
      <c r="DL279" s="42"/>
      <c r="DO279" s="6">
        <f t="shared" si="360"/>
        <v>273</v>
      </c>
      <c r="DP279" s="3">
        <f t="shared" si="339"/>
        <v>625</v>
      </c>
      <c r="DS279" s="24">
        <f t="shared" si="354"/>
        <v>625</v>
      </c>
      <c r="DT279" s="42" t="str">
        <f t="shared" si="396"/>
        <v>NA</v>
      </c>
      <c r="DU279" s="43" t="str" cm="1">
        <f t="array" ref="DU279">IFERROR(_xlfn.XLOOKUP($B$4&amp;$B$11&amp;DT279,$A$69:$A$91&amp;$B$69:$B$91&amp;$C$69:$C$91,$D$69:$D$91),"")</f>
        <v/>
      </c>
      <c r="DV279" s="44" t="str">
        <f t="shared" si="406"/>
        <v/>
      </c>
      <c r="DW279" s="44">
        <f t="shared" si="397"/>
        <v>0</v>
      </c>
      <c r="DX279" s="44">
        <f t="shared" si="398"/>
        <v>0</v>
      </c>
      <c r="DY279" s="42" t="str">
        <f t="shared" si="399"/>
        <v/>
      </c>
      <c r="DZ279" s="42"/>
      <c r="EC279" s="6">
        <f t="shared" si="361"/>
        <v>273</v>
      </c>
      <c r="ED279" s="47">
        <f t="shared" si="334"/>
        <v>531.91489361702122</v>
      </c>
      <c r="EE279" s="6">
        <f t="shared" si="408"/>
        <v>0</v>
      </c>
      <c r="EG279" s="8">
        <f t="shared" si="348"/>
        <v>531.91489361702122</v>
      </c>
      <c r="EH279" s="45" t="s">
        <v>62</v>
      </c>
      <c r="EI279" s="110">
        <f t="shared" si="335"/>
        <v>0</v>
      </c>
      <c r="EJ279" s="109">
        <f t="shared" si="407"/>
        <v>0</v>
      </c>
      <c r="EK279" s="109">
        <f t="shared" si="400"/>
        <v>0</v>
      </c>
      <c r="EL279" s="44">
        <f t="shared" si="401"/>
        <v>0</v>
      </c>
      <c r="EM279" s="42" t="str">
        <f t="shared" si="402"/>
        <v/>
      </c>
    </row>
    <row r="280" spans="21:143" x14ac:dyDescent="0.25">
      <c r="U280" s="6">
        <f t="shared" si="355"/>
        <v>274</v>
      </c>
      <c r="V280" s="9">
        <f t="shared" si="362"/>
        <v>500</v>
      </c>
      <c r="Y280" s="8">
        <f t="shared" si="342"/>
        <v>500</v>
      </c>
      <c r="Z280" s="30" t="str">
        <f t="shared" si="363"/>
        <v>NA</v>
      </c>
      <c r="AA280" s="28" t="str" cm="1">
        <f t="array" ref="AA280">IFERROR(_xlfn.XLOOKUP($B$4&amp;$B$11&amp;Z280,$A$69:$A$91&amp;$B$69:$B$91&amp;$C$69:$C$91,$D$69:$D$91),"")</f>
        <v/>
      </c>
      <c r="AB280" s="30" t="str">
        <f t="shared" si="349"/>
        <v/>
      </c>
      <c r="AC280" s="29" t="str">
        <f t="shared" si="364"/>
        <v/>
      </c>
      <c r="AD280" s="29">
        <f t="shared" si="365"/>
        <v>0</v>
      </c>
      <c r="AE280" s="30" t="str">
        <f t="shared" si="366"/>
        <v/>
      </c>
      <c r="AI280" s="6">
        <f t="shared" si="356"/>
        <v>274</v>
      </c>
      <c r="AJ280" s="9">
        <f t="shared" si="367"/>
        <v>500</v>
      </c>
      <c r="AM280" s="8">
        <f t="shared" si="343"/>
        <v>500</v>
      </c>
      <c r="AN280" s="32" t="str">
        <f t="shared" si="368"/>
        <v>NA</v>
      </c>
      <c r="AO280" s="33" t="str" cm="1">
        <f t="array" ref="AO280">IFERROR(_xlfn.XLOOKUP($B$4&amp;$B$11&amp;AN280,$A$69:$A$91&amp;$B$69:$B$91&amp;$C$69:$C$91,$D$69:$D$91),"")</f>
        <v/>
      </c>
      <c r="AP280" s="32" t="str">
        <f t="shared" si="350"/>
        <v/>
      </c>
      <c r="AQ280" s="37" t="str">
        <f t="shared" si="369"/>
        <v/>
      </c>
      <c r="AR280" s="37">
        <f t="shared" si="370"/>
        <v>0</v>
      </c>
      <c r="AS280" s="32" t="str">
        <f t="shared" si="371"/>
        <v/>
      </c>
      <c r="AT280" s="32"/>
      <c r="AU280" s="8"/>
      <c r="AV280" s="8"/>
      <c r="AW280" s="20">
        <f t="shared" si="340"/>
        <v>274</v>
      </c>
      <c r="AX280" s="22">
        <f t="shared" si="336"/>
        <v>625</v>
      </c>
      <c r="AY280" s="8"/>
      <c r="AZ280" s="8"/>
      <c r="BA280" s="22">
        <f t="shared" si="341"/>
        <v>625</v>
      </c>
      <c r="BB280" s="32" t="str">
        <f t="shared" si="372"/>
        <v>NA</v>
      </c>
      <c r="BC280" s="33" t="str" cm="1">
        <f t="array" ref="BC280">IFERROR(_xlfn.XLOOKUP($B$4&amp;$B$11&amp;BB280,$A$69:$A$91&amp;$B$69:$B$91&amp;$C$69:$C$91,$D$69:$D$91),"")</f>
        <v/>
      </c>
      <c r="BD280" s="37" t="str">
        <f t="shared" si="403"/>
        <v/>
      </c>
      <c r="BE280" s="37">
        <f t="shared" si="373"/>
        <v>0</v>
      </c>
      <c r="BF280" s="37">
        <f t="shared" si="374"/>
        <v>0</v>
      </c>
      <c r="BG280" s="32" t="str">
        <f t="shared" si="375"/>
        <v/>
      </c>
      <c r="BK280" s="20">
        <f t="shared" si="351"/>
        <v>274</v>
      </c>
      <c r="BL280" s="22">
        <f t="shared" si="337"/>
        <v>625</v>
      </c>
      <c r="BO280" s="22">
        <f t="shared" si="344"/>
        <v>625</v>
      </c>
      <c r="BP280" s="32" t="str">
        <f t="shared" si="376"/>
        <v>NA</v>
      </c>
      <c r="BQ280" s="33" t="str" cm="1">
        <f t="array" ref="BQ280">IFERROR(_xlfn.XLOOKUP($B$4&amp;$B$11&amp;BP280,$A$69:$A$91&amp;$B$69:$B$91&amp;$C$69:$C$91,$D$69:$D$91),"")</f>
        <v/>
      </c>
      <c r="BR280" s="37" t="str">
        <f t="shared" si="404"/>
        <v/>
      </c>
      <c r="BS280" s="37">
        <f t="shared" si="377"/>
        <v>0</v>
      </c>
      <c r="BT280" s="37">
        <f t="shared" si="378"/>
        <v>0</v>
      </c>
      <c r="BU280" s="32" t="str">
        <f t="shared" si="379"/>
        <v/>
      </c>
      <c r="BV280" s="32"/>
      <c r="BY280" s="6">
        <f t="shared" si="357"/>
        <v>274</v>
      </c>
      <c r="BZ280" s="9">
        <f t="shared" si="380"/>
        <v>500</v>
      </c>
      <c r="CA280" s="6">
        <f t="shared" si="381"/>
        <v>0</v>
      </c>
      <c r="CC280" s="8">
        <f t="shared" si="345"/>
        <v>500</v>
      </c>
      <c r="CD280" s="42" t="str">
        <f t="shared" si="382"/>
        <v>NA</v>
      </c>
      <c r="CE280" s="43" t="str" cm="1">
        <f t="array" ref="CE280">IFERROR(_xlfn.XLOOKUP($B$4&amp;$B$11&amp;CD280,$A$69:$A$91&amp;$B$69:$B$91&amp;$C$69:$C$91,$D$69:$D$91),"")</f>
        <v/>
      </c>
      <c r="CF280" s="42" t="str">
        <f t="shared" si="352"/>
        <v/>
      </c>
      <c r="CG280" s="44" t="str">
        <f t="shared" si="383"/>
        <v/>
      </c>
      <c r="CH280" s="44">
        <f t="shared" si="384"/>
        <v>0</v>
      </c>
      <c r="CI280" s="42" t="str">
        <f t="shared" si="385"/>
        <v/>
      </c>
      <c r="CJ280" s="42"/>
      <c r="CM280" s="6">
        <f t="shared" si="358"/>
        <v>274</v>
      </c>
      <c r="CN280" s="9">
        <f t="shared" si="386"/>
        <v>500</v>
      </c>
      <c r="CQ280" s="8">
        <f t="shared" si="346"/>
        <v>500</v>
      </c>
      <c r="CR280" s="42" t="str">
        <f t="shared" si="387"/>
        <v>NA</v>
      </c>
      <c r="CS280" s="43" t="str" cm="1">
        <f t="array" ref="CS280">IFERROR(_xlfn.XLOOKUP($B$4&amp;$B$11&amp;CR280,$A$69:$A$91&amp;$B$69:$B$91&amp;$C$69:$C$91,$D$69:$D$91),"")</f>
        <v/>
      </c>
      <c r="CT280" s="42" t="str">
        <f t="shared" si="353"/>
        <v/>
      </c>
      <c r="CU280" s="44" t="str">
        <f t="shared" si="388"/>
        <v/>
      </c>
      <c r="CV280" s="44">
        <f t="shared" si="389"/>
        <v>0</v>
      </c>
      <c r="CW280" s="42" t="str">
        <f t="shared" si="390"/>
        <v/>
      </c>
      <c r="DA280" s="6">
        <f t="shared" si="359"/>
        <v>274</v>
      </c>
      <c r="DB280" s="4">
        <f t="shared" si="338"/>
        <v>625</v>
      </c>
      <c r="DC280" s="6">
        <f t="shared" si="391"/>
        <v>0</v>
      </c>
      <c r="DE280" s="24">
        <f t="shared" si="347"/>
        <v>625</v>
      </c>
      <c r="DF280" s="42" t="str">
        <f t="shared" si="392"/>
        <v>NA</v>
      </c>
      <c r="DG280" s="43" t="str" cm="1">
        <f t="array" ref="DG280">IFERROR(_xlfn.XLOOKUP($B$4&amp;$B$11&amp;DF280,$A$69:$A$91&amp;$B$69:$B$91&amp;$C$69:$C$91,$D$69:$D$91),"")</f>
        <v/>
      </c>
      <c r="DH280" s="44" t="str">
        <f t="shared" si="405"/>
        <v/>
      </c>
      <c r="DI280" s="44">
        <f t="shared" si="393"/>
        <v>0</v>
      </c>
      <c r="DJ280" s="44">
        <f t="shared" si="394"/>
        <v>0</v>
      </c>
      <c r="DK280" s="42" t="str">
        <f t="shared" si="395"/>
        <v/>
      </c>
      <c r="DL280" s="42"/>
      <c r="DO280" s="6">
        <f t="shared" si="360"/>
        <v>274</v>
      </c>
      <c r="DP280" s="3">
        <f t="shared" si="339"/>
        <v>625</v>
      </c>
      <c r="DS280" s="24">
        <f t="shared" si="354"/>
        <v>625</v>
      </c>
      <c r="DT280" s="42" t="str">
        <f t="shared" si="396"/>
        <v>NA</v>
      </c>
      <c r="DU280" s="43" t="str" cm="1">
        <f t="array" ref="DU280">IFERROR(_xlfn.XLOOKUP($B$4&amp;$B$11&amp;DT280,$A$69:$A$91&amp;$B$69:$B$91&amp;$C$69:$C$91,$D$69:$D$91),"")</f>
        <v/>
      </c>
      <c r="DV280" s="44" t="str">
        <f t="shared" si="406"/>
        <v/>
      </c>
      <c r="DW280" s="44">
        <f t="shared" si="397"/>
        <v>0</v>
      </c>
      <c r="DX280" s="44">
        <f t="shared" si="398"/>
        <v>0</v>
      </c>
      <c r="DY280" s="42" t="str">
        <f t="shared" si="399"/>
        <v/>
      </c>
      <c r="DZ280" s="42"/>
      <c r="EC280" s="6">
        <f t="shared" si="361"/>
        <v>274</v>
      </c>
      <c r="ED280" s="47">
        <f t="shared" si="334"/>
        <v>531.91489361702122</v>
      </c>
      <c r="EE280" s="6">
        <f t="shared" si="408"/>
        <v>0</v>
      </c>
      <c r="EG280" s="8">
        <f t="shared" si="348"/>
        <v>531.91489361702122</v>
      </c>
      <c r="EH280" s="45" t="s">
        <v>62</v>
      </c>
      <c r="EI280" s="110">
        <f t="shared" si="335"/>
        <v>0</v>
      </c>
      <c r="EJ280" s="109">
        <f t="shared" si="407"/>
        <v>0</v>
      </c>
      <c r="EK280" s="109">
        <f t="shared" si="400"/>
        <v>0</v>
      </c>
      <c r="EL280" s="44">
        <f t="shared" si="401"/>
        <v>0</v>
      </c>
      <c r="EM280" s="42" t="str">
        <f t="shared" si="402"/>
        <v/>
      </c>
    </row>
    <row r="281" spans="21:143" x14ac:dyDescent="0.25">
      <c r="U281" s="6">
        <f t="shared" si="355"/>
        <v>275</v>
      </c>
      <c r="V281" s="9">
        <f t="shared" si="362"/>
        <v>500</v>
      </c>
      <c r="Y281" s="8">
        <f t="shared" si="342"/>
        <v>500</v>
      </c>
      <c r="Z281" s="30" t="str">
        <f t="shared" si="363"/>
        <v>NA</v>
      </c>
      <c r="AA281" s="28" t="str" cm="1">
        <f t="array" ref="AA281">IFERROR(_xlfn.XLOOKUP($B$4&amp;$B$11&amp;Z281,$A$69:$A$91&amp;$B$69:$B$91&amp;$C$69:$C$91,$D$69:$D$91),"")</f>
        <v/>
      </c>
      <c r="AB281" s="30" t="str">
        <f t="shared" si="349"/>
        <v/>
      </c>
      <c r="AC281" s="29" t="str">
        <f t="shared" si="364"/>
        <v/>
      </c>
      <c r="AD281" s="29">
        <f t="shared" si="365"/>
        <v>0</v>
      </c>
      <c r="AE281" s="30" t="str">
        <f t="shared" si="366"/>
        <v/>
      </c>
      <c r="AI281" s="6">
        <f t="shared" si="356"/>
        <v>275</v>
      </c>
      <c r="AJ281" s="9">
        <f t="shared" si="367"/>
        <v>500</v>
      </c>
      <c r="AM281" s="8">
        <f t="shared" si="343"/>
        <v>500</v>
      </c>
      <c r="AN281" s="32" t="str">
        <f t="shared" si="368"/>
        <v>NA</v>
      </c>
      <c r="AO281" s="33" t="str" cm="1">
        <f t="array" ref="AO281">IFERROR(_xlfn.XLOOKUP($B$4&amp;$B$11&amp;AN281,$A$69:$A$91&amp;$B$69:$B$91&amp;$C$69:$C$91,$D$69:$D$91),"")</f>
        <v/>
      </c>
      <c r="AP281" s="32" t="str">
        <f t="shared" si="350"/>
        <v/>
      </c>
      <c r="AQ281" s="37" t="str">
        <f t="shared" si="369"/>
        <v/>
      </c>
      <c r="AR281" s="37">
        <f t="shared" si="370"/>
        <v>0</v>
      </c>
      <c r="AS281" s="32" t="str">
        <f t="shared" si="371"/>
        <v/>
      </c>
      <c r="AT281" s="32"/>
      <c r="AU281" s="8"/>
      <c r="AV281" s="8"/>
      <c r="AW281" s="20">
        <f t="shared" si="340"/>
        <v>275</v>
      </c>
      <c r="AX281" s="22">
        <f t="shared" si="336"/>
        <v>625</v>
      </c>
      <c r="AY281" s="8"/>
      <c r="AZ281" s="8"/>
      <c r="BA281" s="22">
        <f t="shared" si="341"/>
        <v>625</v>
      </c>
      <c r="BB281" s="32" t="str">
        <f t="shared" si="372"/>
        <v>NA</v>
      </c>
      <c r="BC281" s="33" t="str" cm="1">
        <f t="array" ref="BC281">IFERROR(_xlfn.XLOOKUP($B$4&amp;$B$11&amp;BB281,$A$69:$A$91&amp;$B$69:$B$91&amp;$C$69:$C$91,$D$69:$D$91),"")</f>
        <v/>
      </c>
      <c r="BD281" s="37" t="str">
        <f t="shared" si="403"/>
        <v/>
      </c>
      <c r="BE281" s="37">
        <f t="shared" si="373"/>
        <v>0</v>
      </c>
      <c r="BF281" s="37">
        <f t="shared" si="374"/>
        <v>0</v>
      </c>
      <c r="BG281" s="32" t="str">
        <f t="shared" si="375"/>
        <v/>
      </c>
      <c r="BK281" s="20">
        <f t="shared" si="351"/>
        <v>275</v>
      </c>
      <c r="BL281" s="22">
        <f t="shared" si="337"/>
        <v>625</v>
      </c>
      <c r="BO281" s="22">
        <f t="shared" si="344"/>
        <v>625</v>
      </c>
      <c r="BP281" s="32" t="str">
        <f t="shared" si="376"/>
        <v>NA</v>
      </c>
      <c r="BQ281" s="33" t="str" cm="1">
        <f t="array" ref="BQ281">IFERROR(_xlfn.XLOOKUP($B$4&amp;$B$11&amp;BP281,$A$69:$A$91&amp;$B$69:$B$91&amp;$C$69:$C$91,$D$69:$D$91),"")</f>
        <v/>
      </c>
      <c r="BR281" s="37" t="str">
        <f t="shared" si="404"/>
        <v/>
      </c>
      <c r="BS281" s="37">
        <f t="shared" si="377"/>
        <v>0</v>
      </c>
      <c r="BT281" s="37">
        <f t="shared" si="378"/>
        <v>0</v>
      </c>
      <c r="BU281" s="32" t="str">
        <f t="shared" si="379"/>
        <v/>
      </c>
      <c r="BV281" s="32"/>
      <c r="BY281" s="6">
        <f t="shared" si="357"/>
        <v>275</v>
      </c>
      <c r="BZ281" s="9">
        <f t="shared" si="380"/>
        <v>500</v>
      </c>
      <c r="CA281" s="6">
        <f t="shared" si="381"/>
        <v>0</v>
      </c>
      <c r="CC281" s="8">
        <f t="shared" si="345"/>
        <v>500</v>
      </c>
      <c r="CD281" s="42" t="str">
        <f t="shared" si="382"/>
        <v>NA</v>
      </c>
      <c r="CE281" s="43" t="str" cm="1">
        <f t="array" ref="CE281">IFERROR(_xlfn.XLOOKUP($B$4&amp;$B$11&amp;CD281,$A$69:$A$91&amp;$B$69:$B$91&amp;$C$69:$C$91,$D$69:$D$91),"")</f>
        <v/>
      </c>
      <c r="CF281" s="42" t="str">
        <f t="shared" si="352"/>
        <v/>
      </c>
      <c r="CG281" s="44" t="str">
        <f t="shared" si="383"/>
        <v/>
      </c>
      <c r="CH281" s="44">
        <f t="shared" si="384"/>
        <v>0</v>
      </c>
      <c r="CI281" s="42" t="str">
        <f t="shared" si="385"/>
        <v/>
      </c>
      <c r="CJ281" s="42"/>
      <c r="CM281" s="6">
        <f t="shared" si="358"/>
        <v>275</v>
      </c>
      <c r="CN281" s="9">
        <f t="shared" si="386"/>
        <v>500</v>
      </c>
      <c r="CQ281" s="8">
        <f t="shared" si="346"/>
        <v>500</v>
      </c>
      <c r="CR281" s="42" t="str">
        <f t="shared" si="387"/>
        <v>NA</v>
      </c>
      <c r="CS281" s="43" t="str" cm="1">
        <f t="array" ref="CS281">IFERROR(_xlfn.XLOOKUP($B$4&amp;$B$11&amp;CR281,$A$69:$A$91&amp;$B$69:$B$91&amp;$C$69:$C$91,$D$69:$D$91),"")</f>
        <v/>
      </c>
      <c r="CT281" s="42" t="str">
        <f t="shared" si="353"/>
        <v/>
      </c>
      <c r="CU281" s="44" t="str">
        <f t="shared" si="388"/>
        <v/>
      </c>
      <c r="CV281" s="44">
        <f t="shared" si="389"/>
        <v>0</v>
      </c>
      <c r="CW281" s="42" t="str">
        <f t="shared" si="390"/>
        <v/>
      </c>
      <c r="DA281" s="6">
        <f t="shared" si="359"/>
        <v>275</v>
      </c>
      <c r="DB281" s="4">
        <f t="shared" si="338"/>
        <v>625</v>
      </c>
      <c r="DC281" s="6">
        <f t="shared" si="391"/>
        <v>0</v>
      </c>
      <c r="DE281" s="24">
        <f t="shared" si="347"/>
        <v>625</v>
      </c>
      <c r="DF281" s="42" t="str">
        <f t="shared" si="392"/>
        <v>NA</v>
      </c>
      <c r="DG281" s="43" t="str" cm="1">
        <f t="array" ref="DG281">IFERROR(_xlfn.XLOOKUP($B$4&amp;$B$11&amp;DF281,$A$69:$A$91&amp;$B$69:$B$91&amp;$C$69:$C$91,$D$69:$D$91),"")</f>
        <v/>
      </c>
      <c r="DH281" s="44" t="str">
        <f t="shared" si="405"/>
        <v/>
      </c>
      <c r="DI281" s="44">
        <f t="shared" si="393"/>
        <v>0</v>
      </c>
      <c r="DJ281" s="44">
        <f t="shared" si="394"/>
        <v>0</v>
      </c>
      <c r="DK281" s="42" t="str">
        <f t="shared" si="395"/>
        <v/>
      </c>
      <c r="DL281" s="42"/>
      <c r="DO281" s="6">
        <f t="shared" si="360"/>
        <v>275</v>
      </c>
      <c r="DP281" s="3">
        <f t="shared" si="339"/>
        <v>625</v>
      </c>
      <c r="DS281" s="24">
        <f t="shared" si="354"/>
        <v>625</v>
      </c>
      <c r="DT281" s="42" t="str">
        <f t="shared" si="396"/>
        <v>NA</v>
      </c>
      <c r="DU281" s="43" t="str" cm="1">
        <f t="array" ref="DU281">IFERROR(_xlfn.XLOOKUP($B$4&amp;$B$11&amp;DT281,$A$69:$A$91&amp;$B$69:$B$91&amp;$C$69:$C$91,$D$69:$D$91),"")</f>
        <v/>
      </c>
      <c r="DV281" s="44" t="str">
        <f t="shared" si="406"/>
        <v/>
      </c>
      <c r="DW281" s="44">
        <f t="shared" si="397"/>
        <v>0</v>
      </c>
      <c r="DX281" s="44">
        <f t="shared" si="398"/>
        <v>0</v>
      </c>
      <c r="DY281" s="42" t="str">
        <f t="shared" si="399"/>
        <v/>
      </c>
      <c r="DZ281" s="42"/>
      <c r="EC281" s="6">
        <f t="shared" si="361"/>
        <v>275</v>
      </c>
      <c r="ED281" s="47">
        <f t="shared" ref="ED281:ED306" si="409">PMT($B$13/12,300-18,150000)*-1</f>
        <v>531.91489361702122</v>
      </c>
      <c r="EE281" s="6">
        <f t="shared" si="408"/>
        <v>0</v>
      </c>
      <c r="EG281" s="8">
        <f t="shared" si="348"/>
        <v>531.91489361702122</v>
      </c>
      <c r="EH281" s="45" t="s">
        <v>62</v>
      </c>
      <c r="EI281" s="110">
        <f t="shared" ref="EI281:EI345" si="410">$B$13</f>
        <v>0</v>
      </c>
      <c r="EJ281" s="109">
        <f t="shared" si="407"/>
        <v>0</v>
      </c>
      <c r="EK281" s="109">
        <f t="shared" si="400"/>
        <v>0</v>
      </c>
      <c r="EL281" s="44">
        <f t="shared" si="401"/>
        <v>0</v>
      </c>
      <c r="EM281" s="42" t="str">
        <f t="shared" si="402"/>
        <v/>
      </c>
    </row>
    <row r="282" spans="21:143" x14ac:dyDescent="0.25">
      <c r="U282" s="6">
        <f t="shared" si="355"/>
        <v>276</v>
      </c>
      <c r="V282" s="9">
        <f t="shared" si="362"/>
        <v>500</v>
      </c>
      <c r="Y282" s="8">
        <f t="shared" si="342"/>
        <v>500</v>
      </c>
      <c r="Z282" s="30" t="str">
        <f t="shared" si="363"/>
        <v>NA</v>
      </c>
      <c r="AA282" s="28" t="str" cm="1">
        <f t="array" ref="AA282">IFERROR(_xlfn.XLOOKUP($B$4&amp;$B$11&amp;Z282,$A$69:$A$91&amp;$B$69:$B$91&amp;$C$69:$C$91,$D$69:$D$91),"")</f>
        <v/>
      </c>
      <c r="AB282" s="30" t="str">
        <f t="shared" si="349"/>
        <v/>
      </c>
      <c r="AC282" s="29" t="str">
        <f t="shared" si="364"/>
        <v/>
      </c>
      <c r="AD282" s="29">
        <f t="shared" si="365"/>
        <v>0</v>
      </c>
      <c r="AE282" s="30" t="str">
        <f t="shared" si="366"/>
        <v/>
      </c>
      <c r="AI282" s="6">
        <f t="shared" si="356"/>
        <v>276</v>
      </c>
      <c r="AJ282" s="9">
        <f t="shared" si="367"/>
        <v>500</v>
      </c>
      <c r="AM282" s="8">
        <f t="shared" si="343"/>
        <v>500</v>
      </c>
      <c r="AN282" s="32" t="str">
        <f t="shared" si="368"/>
        <v>NA</v>
      </c>
      <c r="AO282" s="33" t="str" cm="1">
        <f t="array" ref="AO282">IFERROR(_xlfn.XLOOKUP($B$4&amp;$B$11&amp;AN282,$A$69:$A$91&amp;$B$69:$B$91&amp;$C$69:$C$91,$D$69:$D$91),"")</f>
        <v/>
      </c>
      <c r="AP282" s="32" t="str">
        <f t="shared" si="350"/>
        <v/>
      </c>
      <c r="AQ282" s="37" t="str">
        <f t="shared" si="369"/>
        <v/>
      </c>
      <c r="AR282" s="37">
        <f t="shared" si="370"/>
        <v>0</v>
      </c>
      <c r="AS282" s="32" t="str">
        <f t="shared" si="371"/>
        <v/>
      </c>
      <c r="AT282" s="32"/>
      <c r="AU282" s="8"/>
      <c r="AV282" s="8"/>
      <c r="AW282" s="20">
        <f t="shared" si="340"/>
        <v>276</v>
      </c>
      <c r="AX282" s="22">
        <f t="shared" si="336"/>
        <v>625</v>
      </c>
      <c r="AY282" s="8"/>
      <c r="AZ282" s="8"/>
      <c r="BA282" s="22">
        <f t="shared" si="341"/>
        <v>625</v>
      </c>
      <c r="BB282" s="32" t="str">
        <f t="shared" si="372"/>
        <v>NA</v>
      </c>
      <c r="BC282" s="33" t="str" cm="1">
        <f t="array" ref="BC282">IFERROR(_xlfn.XLOOKUP($B$4&amp;$B$11&amp;BB282,$A$69:$A$91&amp;$B$69:$B$91&amp;$C$69:$C$91,$D$69:$D$91),"")</f>
        <v/>
      </c>
      <c r="BD282" s="37" t="str">
        <f t="shared" si="403"/>
        <v/>
      </c>
      <c r="BE282" s="37">
        <f t="shared" si="373"/>
        <v>0</v>
      </c>
      <c r="BF282" s="37">
        <f t="shared" si="374"/>
        <v>0</v>
      </c>
      <c r="BG282" s="32" t="str">
        <f t="shared" si="375"/>
        <v/>
      </c>
      <c r="BK282" s="20">
        <f t="shared" si="351"/>
        <v>276</v>
      </c>
      <c r="BL282" s="22">
        <f t="shared" si="337"/>
        <v>625</v>
      </c>
      <c r="BO282" s="22">
        <f t="shared" si="344"/>
        <v>625</v>
      </c>
      <c r="BP282" s="32" t="str">
        <f t="shared" si="376"/>
        <v>NA</v>
      </c>
      <c r="BQ282" s="33" t="str" cm="1">
        <f t="array" ref="BQ282">IFERROR(_xlfn.XLOOKUP($B$4&amp;$B$11&amp;BP282,$A$69:$A$91&amp;$B$69:$B$91&amp;$C$69:$C$91,$D$69:$D$91),"")</f>
        <v/>
      </c>
      <c r="BR282" s="37" t="str">
        <f t="shared" si="404"/>
        <v/>
      </c>
      <c r="BS282" s="37">
        <f t="shared" si="377"/>
        <v>0</v>
      </c>
      <c r="BT282" s="37">
        <f t="shared" si="378"/>
        <v>0</v>
      </c>
      <c r="BU282" s="32" t="str">
        <f t="shared" si="379"/>
        <v/>
      </c>
      <c r="BV282" s="32"/>
      <c r="BY282" s="6">
        <f t="shared" si="357"/>
        <v>276</v>
      </c>
      <c r="BZ282" s="9">
        <f t="shared" si="380"/>
        <v>500</v>
      </c>
      <c r="CA282" s="6">
        <f t="shared" si="381"/>
        <v>395</v>
      </c>
      <c r="CC282" s="8">
        <f t="shared" si="345"/>
        <v>895</v>
      </c>
      <c r="CD282" s="42" t="str">
        <f t="shared" si="382"/>
        <v>NA</v>
      </c>
      <c r="CE282" s="43" t="str" cm="1">
        <f t="array" ref="CE282">IFERROR(_xlfn.XLOOKUP($B$4&amp;$B$11&amp;CD282,$A$69:$A$91&amp;$B$69:$B$91&amp;$C$69:$C$91,$D$69:$D$91),"")</f>
        <v/>
      </c>
      <c r="CF282" s="42" t="str">
        <f t="shared" si="352"/>
        <v/>
      </c>
      <c r="CG282" s="44" t="str">
        <f t="shared" si="383"/>
        <v/>
      </c>
      <c r="CH282" s="44">
        <f t="shared" si="384"/>
        <v>395</v>
      </c>
      <c r="CI282" s="42" t="str">
        <f t="shared" si="385"/>
        <v/>
      </c>
      <c r="CJ282" s="42"/>
      <c r="CM282" s="6">
        <f t="shared" si="358"/>
        <v>276</v>
      </c>
      <c r="CN282" s="9">
        <f t="shared" si="386"/>
        <v>500</v>
      </c>
      <c r="CQ282" s="8">
        <f t="shared" si="346"/>
        <v>500</v>
      </c>
      <c r="CR282" s="42" t="str">
        <f t="shared" si="387"/>
        <v>NA</v>
      </c>
      <c r="CS282" s="43" t="str" cm="1">
        <f t="array" ref="CS282">IFERROR(_xlfn.XLOOKUP($B$4&amp;$B$11&amp;CR282,$A$69:$A$91&amp;$B$69:$B$91&amp;$C$69:$C$91,$D$69:$D$91),"")</f>
        <v/>
      </c>
      <c r="CT282" s="42" t="str">
        <f t="shared" si="353"/>
        <v/>
      </c>
      <c r="CU282" s="44" t="str">
        <f t="shared" si="388"/>
        <v/>
      </c>
      <c r="CV282" s="44">
        <f t="shared" si="389"/>
        <v>0</v>
      </c>
      <c r="CW282" s="42" t="str">
        <f t="shared" si="390"/>
        <v/>
      </c>
      <c r="DA282" s="6">
        <f t="shared" si="359"/>
        <v>276</v>
      </c>
      <c r="DB282" s="4">
        <f t="shared" si="338"/>
        <v>625</v>
      </c>
      <c r="DC282" s="6">
        <f t="shared" si="391"/>
        <v>395</v>
      </c>
      <c r="DE282" s="24">
        <f t="shared" si="347"/>
        <v>1020</v>
      </c>
      <c r="DF282" s="42" t="str">
        <f t="shared" si="392"/>
        <v>NA</v>
      </c>
      <c r="DG282" s="43" t="str" cm="1">
        <f t="array" ref="DG282">IFERROR(_xlfn.XLOOKUP($B$4&amp;$B$11&amp;DF282,$A$69:$A$91&amp;$B$69:$B$91&amp;$C$69:$C$91,$D$69:$D$91),"")</f>
        <v/>
      </c>
      <c r="DH282" s="44" t="str">
        <f t="shared" si="405"/>
        <v/>
      </c>
      <c r="DI282" s="44">
        <f t="shared" si="393"/>
        <v>0</v>
      </c>
      <c r="DJ282" s="44">
        <f t="shared" si="394"/>
        <v>395</v>
      </c>
      <c r="DK282" s="42" t="str">
        <f t="shared" si="395"/>
        <v/>
      </c>
      <c r="DL282" s="42"/>
      <c r="DO282" s="6">
        <f t="shared" si="360"/>
        <v>276</v>
      </c>
      <c r="DP282" s="3">
        <f t="shared" si="339"/>
        <v>625</v>
      </c>
      <c r="DS282" s="24">
        <f t="shared" si="354"/>
        <v>625</v>
      </c>
      <c r="DT282" s="42" t="str">
        <f t="shared" si="396"/>
        <v>NA</v>
      </c>
      <c r="DU282" s="43" t="str" cm="1">
        <f t="array" ref="DU282">IFERROR(_xlfn.XLOOKUP($B$4&amp;$B$11&amp;DT282,$A$69:$A$91&amp;$B$69:$B$91&amp;$C$69:$C$91,$D$69:$D$91),"")</f>
        <v/>
      </c>
      <c r="DV282" s="44" t="str">
        <f t="shared" si="406"/>
        <v/>
      </c>
      <c r="DW282" s="44">
        <f t="shared" si="397"/>
        <v>0</v>
      </c>
      <c r="DX282" s="44">
        <f t="shared" si="398"/>
        <v>0</v>
      </c>
      <c r="DY282" s="42" t="str">
        <f t="shared" si="399"/>
        <v/>
      </c>
      <c r="DZ282" s="42"/>
      <c r="EC282" s="6">
        <f t="shared" si="361"/>
        <v>276</v>
      </c>
      <c r="ED282" s="47">
        <f t="shared" si="409"/>
        <v>531.91489361702122</v>
      </c>
      <c r="EE282" s="6">
        <f t="shared" si="408"/>
        <v>395</v>
      </c>
      <c r="EG282" s="8">
        <f t="shared" si="348"/>
        <v>926.91489361702122</v>
      </c>
      <c r="EH282" s="45" t="s">
        <v>62</v>
      </c>
      <c r="EI282" s="110">
        <f t="shared" si="410"/>
        <v>0</v>
      </c>
      <c r="EJ282" s="109">
        <f t="shared" si="407"/>
        <v>0</v>
      </c>
      <c r="EK282" s="109">
        <f t="shared" si="400"/>
        <v>0</v>
      </c>
      <c r="EL282" s="44">
        <f t="shared" si="401"/>
        <v>395</v>
      </c>
      <c r="EM282" s="42" t="str">
        <f t="shared" si="402"/>
        <v/>
      </c>
    </row>
    <row r="283" spans="21:143" x14ac:dyDescent="0.25">
      <c r="U283" s="6">
        <f t="shared" si="355"/>
        <v>277</v>
      </c>
      <c r="V283" s="9">
        <f t="shared" si="362"/>
        <v>500</v>
      </c>
      <c r="Y283" s="8">
        <f t="shared" si="342"/>
        <v>500</v>
      </c>
      <c r="Z283" s="30" t="str">
        <f t="shared" si="363"/>
        <v>NA</v>
      </c>
      <c r="AA283" s="28" t="str" cm="1">
        <f t="array" ref="AA283">IFERROR(_xlfn.XLOOKUP($B$4&amp;$B$11&amp;Z283,$A$69:$A$91&amp;$B$69:$B$91&amp;$C$69:$C$91,$D$69:$D$91),"")</f>
        <v/>
      </c>
      <c r="AB283" s="30" t="str">
        <f t="shared" si="349"/>
        <v/>
      </c>
      <c r="AC283" s="29" t="str">
        <f t="shared" si="364"/>
        <v/>
      </c>
      <c r="AD283" s="29">
        <f t="shared" si="365"/>
        <v>0</v>
      </c>
      <c r="AE283" s="30" t="str">
        <f t="shared" si="366"/>
        <v/>
      </c>
      <c r="AI283" s="6">
        <f t="shared" si="356"/>
        <v>277</v>
      </c>
      <c r="AJ283" s="9">
        <f t="shared" si="367"/>
        <v>500</v>
      </c>
      <c r="AM283" s="8">
        <f t="shared" si="343"/>
        <v>500</v>
      </c>
      <c r="AN283" s="32" t="str">
        <f t="shared" si="368"/>
        <v>NA</v>
      </c>
      <c r="AO283" s="33" t="str" cm="1">
        <f t="array" ref="AO283">IFERROR(_xlfn.XLOOKUP($B$4&amp;$B$11&amp;AN283,$A$69:$A$91&amp;$B$69:$B$91&amp;$C$69:$C$91,$D$69:$D$91),"")</f>
        <v/>
      </c>
      <c r="AP283" s="32" t="str">
        <f t="shared" si="350"/>
        <v/>
      </c>
      <c r="AQ283" s="37" t="str">
        <f t="shared" si="369"/>
        <v/>
      </c>
      <c r="AR283" s="37">
        <f t="shared" si="370"/>
        <v>0</v>
      </c>
      <c r="AS283" s="32" t="str">
        <f t="shared" si="371"/>
        <v/>
      </c>
      <c r="AT283" s="32"/>
      <c r="AU283" s="8"/>
      <c r="AV283" s="8"/>
      <c r="AW283" s="20">
        <f t="shared" si="340"/>
        <v>277</v>
      </c>
      <c r="AX283" s="22">
        <f t="shared" si="336"/>
        <v>625</v>
      </c>
      <c r="AY283" s="8"/>
      <c r="AZ283" s="8"/>
      <c r="BA283" s="22">
        <f t="shared" si="341"/>
        <v>625</v>
      </c>
      <c r="BB283" s="32" t="str">
        <f t="shared" si="372"/>
        <v>NA</v>
      </c>
      <c r="BC283" s="33" t="str" cm="1">
        <f t="array" ref="BC283">IFERROR(_xlfn.XLOOKUP($B$4&amp;$B$11&amp;BB283,$A$69:$A$91&amp;$B$69:$B$91&amp;$C$69:$C$91,$D$69:$D$91),"")</f>
        <v/>
      </c>
      <c r="BD283" s="37" t="str">
        <f t="shared" si="403"/>
        <v/>
      </c>
      <c r="BE283" s="37">
        <f t="shared" si="373"/>
        <v>0</v>
      </c>
      <c r="BF283" s="37">
        <f t="shared" si="374"/>
        <v>0</v>
      </c>
      <c r="BG283" s="32" t="str">
        <f t="shared" si="375"/>
        <v/>
      </c>
      <c r="BK283" s="20">
        <f t="shared" si="351"/>
        <v>277</v>
      </c>
      <c r="BL283" s="22">
        <f t="shared" si="337"/>
        <v>625</v>
      </c>
      <c r="BO283" s="22">
        <f t="shared" si="344"/>
        <v>625</v>
      </c>
      <c r="BP283" s="32" t="str">
        <f t="shared" si="376"/>
        <v>NA</v>
      </c>
      <c r="BQ283" s="33" t="str" cm="1">
        <f t="array" ref="BQ283">IFERROR(_xlfn.XLOOKUP($B$4&amp;$B$11&amp;BP283,$A$69:$A$91&amp;$B$69:$B$91&amp;$C$69:$C$91,$D$69:$D$91),"")</f>
        <v/>
      </c>
      <c r="BR283" s="37" t="str">
        <f t="shared" si="404"/>
        <v/>
      </c>
      <c r="BS283" s="37">
        <f t="shared" si="377"/>
        <v>0</v>
      </c>
      <c r="BT283" s="37">
        <f t="shared" si="378"/>
        <v>0</v>
      </c>
      <c r="BU283" s="32" t="str">
        <f t="shared" si="379"/>
        <v/>
      </c>
      <c r="BV283" s="32"/>
      <c r="BY283" s="6">
        <f t="shared" si="357"/>
        <v>277</v>
      </c>
      <c r="BZ283" s="9">
        <f t="shared" si="380"/>
        <v>500</v>
      </c>
      <c r="CA283" s="6">
        <f t="shared" si="381"/>
        <v>0</v>
      </c>
      <c r="CC283" s="8">
        <f t="shared" si="345"/>
        <v>500</v>
      </c>
      <c r="CD283" s="42" t="str">
        <f t="shared" si="382"/>
        <v>NA</v>
      </c>
      <c r="CE283" s="43" t="str" cm="1">
        <f t="array" ref="CE283">IFERROR(_xlfn.XLOOKUP($B$4&amp;$B$11&amp;CD283,$A$69:$A$91&amp;$B$69:$B$91&amp;$C$69:$C$91,$D$69:$D$91),"")</f>
        <v/>
      </c>
      <c r="CF283" s="42" t="str">
        <f t="shared" si="352"/>
        <v/>
      </c>
      <c r="CG283" s="44" t="str">
        <f t="shared" si="383"/>
        <v/>
      </c>
      <c r="CH283" s="44">
        <f t="shared" si="384"/>
        <v>0</v>
      </c>
      <c r="CI283" s="42" t="str">
        <f t="shared" si="385"/>
        <v/>
      </c>
      <c r="CJ283" s="42"/>
      <c r="CM283" s="6">
        <f t="shared" si="358"/>
        <v>277</v>
      </c>
      <c r="CN283" s="9">
        <f t="shared" si="386"/>
        <v>500</v>
      </c>
      <c r="CQ283" s="8">
        <f t="shared" si="346"/>
        <v>500</v>
      </c>
      <c r="CR283" s="42" t="str">
        <f t="shared" si="387"/>
        <v>NA</v>
      </c>
      <c r="CS283" s="43" t="str" cm="1">
        <f t="array" ref="CS283">IFERROR(_xlfn.XLOOKUP($B$4&amp;$B$11&amp;CR283,$A$69:$A$91&amp;$B$69:$B$91&amp;$C$69:$C$91,$D$69:$D$91),"")</f>
        <v/>
      </c>
      <c r="CT283" s="42" t="str">
        <f t="shared" si="353"/>
        <v/>
      </c>
      <c r="CU283" s="44" t="str">
        <f t="shared" si="388"/>
        <v/>
      </c>
      <c r="CV283" s="44">
        <f t="shared" si="389"/>
        <v>0</v>
      </c>
      <c r="CW283" s="42" t="str">
        <f t="shared" si="390"/>
        <v/>
      </c>
      <c r="DA283" s="6">
        <f t="shared" si="359"/>
        <v>277</v>
      </c>
      <c r="DB283" s="4">
        <f t="shared" si="338"/>
        <v>625</v>
      </c>
      <c r="DC283" s="6">
        <f t="shared" si="391"/>
        <v>0</v>
      </c>
      <c r="DE283" s="24">
        <f t="shared" si="347"/>
        <v>625</v>
      </c>
      <c r="DF283" s="42" t="str">
        <f t="shared" si="392"/>
        <v>NA</v>
      </c>
      <c r="DG283" s="43" t="str" cm="1">
        <f t="array" ref="DG283">IFERROR(_xlfn.XLOOKUP($B$4&amp;$B$11&amp;DF283,$A$69:$A$91&amp;$B$69:$B$91&amp;$C$69:$C$91,$D$69:$D$91),"")</f>
        <v/>
      </c>
      <c r="DH283" s="44" t="str">
        <f t="shared" si="405"/>
        <v/>
      </c>
      <c r="DI283" s="44">
        <f t="shared" si="393"/>
        <v>0</v>
      </c>
      <c r="DJ283" s="44">
        <f t="shared" si="394"/>
        <v>0</v>
      </c>
      <c r="DK283" s="42" t="str">
        <f t="shared" si="395"/>
        <v/>
      </c>
      <c r="DL283" s="42"/>
      <c r="DO283" s="6">
        <f t="shared" si="360"/>
        <v>277</v>
      </c>
      <c r="DP283" s="3">
        <f t="shared" si="339"/>
        <v>625</v>
      </c>
      <c r="DS283" s="24">
        <f t="shared" si="354"/>
        <v>625</v>
      </c>
      <c r="DT283" s="42" t="str">
        <f t="shared" si="396"/>
        <v>NA</v>
      </c>
      <c r="DU283" s="43" t="str" cm="1">
        <f t="array" ref="DU283">IFERROR(_xlfn.XLOOKUP($B$4&amp;$B$11&amp;DT283,$A$69:$A$91&amp;$B$69:$B$91&amp;$C$69:$C$91,$D$69:$D$91),"")</f>
        <v/>
      </c>
      <c r="DV283" s="44" t="str">
        <f t="shared" si="406"/>
        <v/>
      </c>
      <c r="DW283" s="44">
        <f t="shared" si="397"/>
        <v>0</v>
      </c>
      <c r="DX283" s="44">
        <f t="shared" si="398"/>
        <v>0</v>
      </c>
      <c r="DY283" s="42" t="str">
        <f t="shared" si="399"/>
        <v/>
      </c>
      <c r="DZ283" s="42"/>
      <c r="EC283" s="6">
        <f t="shared" si="361"/>
        <v>277</v>
      </c>
      <c r="ED283" s="47">
        <f t="shared" si="409"/>
        <v>531.91489361702122</v>
      </c>
      <c r="EE283" s="6">
        <f t="shared" si="408"/>
        <v>0</v>
      </c>
      <c r="EG283" s="8">
        <f t="shared" si="348"/>
        <v>531.91489361702122</v>
      </c>
      <c r="EH283" s="45" t="s">
        <v>62</v>
      </c>
      <c r="EI283" s="110">
        <f t="shared" si="410"/>
        <v>0</v>
      </c>
      <c r="EJ283" s="109">
        <f t="shared" si="407"/>
        <v>0</v>
      </c>
      <c r="EK283" s="109">
        <f t="shared" si="400"/>
        <v>0</v>
      </c>
      <c r="EL283" s="44">
        <f t="shared" si="401"/>
        <v>0</v>
      </c>
      <c r="EM283" s="42" t="str">
        <f t="shared" si="402"/>
        <v/>
      </c>
    </row>
    <row r="284" spans="21:143" x14ac:dyDescent="0.25">
      <c r="U284" s="6">
        <f t="shared" si="355"/>
        <v>278</v>
      </c>
      <c r="V284" s="9">
        <f t="shared" si="362"/>
        <v>500</v>
      </c>
      <c r="Y284" s="8">
        <f t="shared" si="342"/>
        <v>500</v>
      </c>
      <c r="Z284" s="30" t="str">
        <f t="shared" si="363"/>
        <v>NA</v>
      </c>
      <c r="AA284" s="28" t="str" cm="1">
        <f t="array" ref="AA284">IFERROR(_xlfn.XLOOKUP($B$4&amp;$B$11&amp;Z284,$A$69:$A$91&amp;$B$69:$B$91&amp;$C$69:$C$91,$D$69:$D$91),"")</f>
        <v/>
      </c>
      <c r="AB284" s="30" t="str">
        <f t="shared" si="349"/>
        <v/>
      </c>
      <c r="AC284" s="29" t="str">
        <f t="shared" si="364"/>
        <v/>
      </c>
      <c r="AD284" s="29">
        <f t="shared" si="365"/>
        <v>0</v>
      </c>
      <c r="AE284" s="30" t="str">
        <f t="shared" si="366"/>
        <v/>
      </c>
      <c r="AI284" s="6">
        <f t="shared" si="356"/>
        <v>278</v>
      </c>
      <c r="AJ284" s="9">
        <f t="shared" si="367"/>
        <v>500</v>
      </c>
      <c r="AM284" s="8">
        <f t="shared" si="343"/>
        <v>500</v>
      </c>
      <c r="AN284" s="32" t="str">
        <f t="shared" si="368"/>
        <v>NA</v>
      </c>
      <c r="AO284" s="33" t="str" cm="1">
        <f t="array" ref="AO284">IFERROR(_xlfn.XLOOKUP($B$4&amp;$B$11&amp;AN284,$A$69:$A$91&amp;$B$69:$B$91&amp;$C$69:$C$91,$D$69:$D$91),"")</f>
        <v/>
      </c>
      <c r="AP284" s="32" t="str">
        <f t="shared" si="350"/>
        <v/>
      </c>
      <c r="AQ284" s="37" t="str">
        <f t="shared" si="369"/>
        <v/>
      </c>
      <c r="AR284" s="37">
        <f t="shared" si="370"/>
        <v>0</v>
      </c>
      <c r="AS284" s="32" t="str">
        <f t="shared" si="371"/>
        <v/>
      </c>
      <c r="AT284" s="32"/>
      <c r="AU284" s="8"/>
      <c r="AV284" s="8"/>
      <c r="AW284" s="20">
        <f t="shared" si="340"/>
        <v>278</v>
      </c>
      <c r="AX284" s="22">
        <f t="shared" si="336"/>
        <v>625</v>
      </c>
      <c r="AY284" s="8"/>
      <c r="AZ284" s="8"/>
      <c r="BA284" s="22">
        <f t="shared" si="341"/>
        <v>625</v>
      </c>
      <c r="BB284" s="32" t="str">
        <f t="shared" si="372"/>
        <v>NA</v>
      </c>
      <c r="BC284" s="33" t="str" cm="1">
        <f t="array" ref="BC284">IFERROR(_xlfn.XLOOKUP($B$4&amp;$B$11&amp;BB284,$A$69:$A$91&amp;$B$69:$B$91&amp;$C$69:$C$91,$D$69:$D$91),"")</f>
        <v/>
      </c>
      <c r="BD284" s="37" t="str">
        <f t="shared" si="403"/>
        <v/>
      </c>
      <c r="BE284" s="37">
        <f t="shared" si="373"/>
        <v>0</v>
      </c>
      <c r="BF284" s="37">
        <f t="shared" si="374"/>
        <v>0</v>
      </c>
      <c r="BG284" s="32" t="str">
        <f t="shared" si="375"/>
        <v/>
      </c>
      <c r="BK284" s="20">
        <f t="shared" si="351"/>
        <v>278</v>
      </c>
      <c r="BL284" s="22">
        <f t="shared" si="337"/>
        <v>625</v>
      </c>
      <c r="BO284" s="22">
        <f t="shared" si="344"/>
        <v>625</v>
      </c>
      <c r="BP284" s="32" t="str">
        <f t="shared" si="376"/>
        <v>NA</v>
      </c>
      <c r="BQ284" s="33" t="str" cm="1">
        <f t="array" ref="BQ284">IFERROR(_xlfn.XLOOKUP($B$4&amp;$B$11&amp;BP284,$A$69:$A$91&amp;$B$69:$B$91&amp;$C$69:$C$91,$D$69:$D$91),"")</f>
        <v/>
      </c>
      <c r="BR284" s="37" t="str">
        <f t="shared" si="404"/>
        <v/>
      </c>
      <c r="BS284" s="37">
        <f t="shared" si="377"/>
        <v>0</v>
      </c>
      <c r="BT284" s="37">
        <f t="shared" si="378"/>
        <v>0</v>
      </c>
      <c r="BU284" s="32" t="str">
        <f t="shared" si="379"/>
        <v/>
      </c>
      <c r="BV284" s="32"/>
      <c r="BY284" s="6">
        <f t="shared" si="357"/>
        <v>278</v>
      </c>
      <c r="BZ284" s="9">
        <f t="shared" si="380"/>
        <v>500</v>
      </c>
      <c r="CA284" s="6">
        <f t="shared" si="381"/>
        <v>0</v>
      </c>
      <c r="CC284" s="8">
        <f t="shared" si="345"/>
        <v>500</v>
      </c>
      <c r="CD284" s="42" t="str">
        <f t="shared" si="382"/>
        <v>NA</v>
      </c>
      <c r="CE284" s="43" t="str" cm="1">
        <f t="array" ref="CE284">IFERROR(_xlfn.XLOOKUP($B$4&amp;$B$11&amp;CD284,$A$69:$A$91&amp;$B$69:$B$91&amp;$C$69:$C$91,$D$69:$D$91),"")</f>
        <v/>
      </c>
      <c r="CF284" s="42" t="str">
        <f t="shared" si="352"/>
        <v/>
      </c>
      <c r="CG284" s="44" t="str">
        <f t="shared" si="383"/>
        <v/>
      </c>
      <c r="CH284" s="44">
        <f t="shared" si="384"/>
        <v>0</v>
      </c>
      <c r="CI284" s="42" t="str">
        <f t="shared" si="385"/>
        <v/>
      </c>
      <c r="CJ284" s="42"/>
      <c r="CM284" s="6">
        <f t="shared" si="358"/>
        <v>278</v>
      </c>
      <c r="CN284" s="9">
        <f t="shared" si="386"/>
        <v>500</v>
      </c>
      <c r="CQ284" s="8">
        <f t="shared" si="346"/>
        <v>500</v>
      </c>
      <c r="CR284" s="42" t="str">
        <f t="shared" si="387"/>
        <v>NA</v>
      </c>
      <c r="CS284" s="43" t="str" cm="1">
        <f t="array" ref="CS284">IFERROR(_xlfn.XLOOKUP($B$4&amp;$B$11&amp;CR284,$A$69:$A$91&amp;$B$69:$B$91&amp;$C$69:$C$91,$D$69:$D$91),"")</f>
        <v/>
      </c>
      <c r="CT284" s="42" t="str">
        <f t="shared" si="353"/>
        <v/>
      </c>
      <c r="CU284" s="44" t="str">
        <f t="shared" si="388"/>
        <v/>
      </c>
      <c r="CV284" s="44">
        <f t="shared" si="389"/>
        <v>0</v>
      </c>
      <c r="CW284" s="42" t="str">
        <f t="shared" si="390"/>
        <v/>
      </c>
      <c r="DA284" s="6">
        <f t="shared" si="359"/>
        <v>278</v>
      </c>
      <c r="DB284" s="4">
        <f t="shared" si="338"/>
        <v>625</v>
      </c>
      <c r="DC284" s="6">
        <f t="shared" si="391"/>
        <v>0</v>
      </c>
      <c r="DE284" s="24">
        <f t="shared" si="347"/>
        <v>625</v>
      </c>
      <c r="DF284" s="42" t="str">
        <f t="shared" si="392"/>
        <v>NA</v>
      </c>
      <c r="DG284" s="43" t="str" cm="1">
        <f t="array" ref="DG284">IFERROR(_xlfn.XLOOKUP($B$4&amp;$B$11&amp;DF284,$A$69:$A$91&amp;$B$69:$B$91&amp;$C$69:$C$91,$D$69:$D$91),"")</f>
        <v/>
      </c>
      <c r="DH284" s="44" t="str">
        <f t="shared" si="405"/>
        <v/>
      </c>
      <c r="DI284" s="44">
        <f t="shared" si="393"/>
        <v>0</v>
      </c>
      <c r="DJ284" s="44">
        <f t="shared" si="394"/>
        <v>0</v>
      </c>
      <c r="DK284" s="42" t="str">
        <f t="shared" si="395"/>
        <v/>
      </c>
      <c r="DL284" s="42"/>
      <c r="DO284" s="6">
        <f t="shared" si="360"/>
        <v>278</v>
      </c>
      <c r="DP284" s="3">
        <f t="shared" si="339"/>
        <v>625</v>
      </c>
      <c r="DS284" s="24">
        <f t="shared" si="354"/>
        <v>625</v>
      </c>
      <c r="DT284" s="42" t="str">
        <f t="shared" si="396"/>
        <v>NA</v>
      </c>
      <c r="DU284" s="43" t="str" cm="1">
        <f t="array" ref="DU284">IFERROR(_xlfn.XLOOKUP($B$4&amp;$B$11&amp;DT284,$A$69:$A$91&amp;$B$69:$B$91&amp;$C$69:$C$91,$D$69:$D$91),"")</f>
        <v/>
      </c>
      <c r="DV284" s="44" t="str">
        <f t="shared" si="406"/>
        <v/>
      </c>
      <c r="DW284" s="44">
        <f t="shared" si="397"/>
        <v>0</v>
      </c>
      <c r="DX284" s="44">
        <f t="shared" si="398"/>
        <v>0</v>
      </c>
      <c r="DY284" s="42" t="str">
        <f t="shared" si="399"/>
        <v/>
      </c>
      <c r="DZ284" s="42"/>
      <c r="EC284" s="6">
        <f t="shared" si="361"/>
        <v>278</v>
      </c>
      <c r="ED284" s="47">
        <f t="shared" si="409"/>
        <v>531.91489361702122</v>
      </c>
      <c r="EE284" s="6">
        <f t="shared" si="408"/>
        <v>0</v>
      </c>
      <c r="EG284" s="8">
        <f t="shared" si="348"/>
        <v>531.91489361702122</v>
      </c>
      <c r="EH284" s="45" t="s">
        <v>62</v>
      </c>
      <c r="EI284" s="110">
        <f t="shared" si="410"/>
        <v>0</v>
      </c>
      <c r="EJ284" s="109">
        <f t="shared" si="407"/>
        <v>0</v>
      </c>
      <c r="EK284" s="109">
        <f t="shared" si="400"/>
        <v>0</v>
      </c>
      <c r="EL284" s="44">
        <f t="shared" si="401"/>
        <v>0</v>
      </c>
      <c r="EM284" s="42" t="str">
        <f t="shared" si="402"/>
        <v/>
      </c>
    </row>
    <row r="285" spans="21:143" x14ac:dyDescent="0.25">
      <c r="U285" s="6">
        <f t="shared" si="355"/>
        <v>279</v>
      </c>
      <c r="V285" s="9">
        <f t="shared" si="362"/>
        <v>500</v>
      </c>
      <c r="Y285" s="8">
        <f t="shared" si="342"/>
        <v>500</v>
      </c>
      <c r="Z285" s="30" t="str">
        <f t="shared" si="363"/>
        <v>NA</v>
      </c>
      <c r="AA285" s="28" t="str" cm="1">
        <f t="array" ref="AA285">IFERROR(_xlfn.XLOOKUP($B$4&amp;$B$11&amp;Z285,$A$69:$A$91&amp;$B$69:$B$91&amp;$C$69:$C$91,$D$69:$D$91),"")</f>
        <v/>
      </c>
      <c r="AB285" s="30" t="str">
        <f t="shared" si="349"/>
        <v/>
      </c>
      <c r="AC285" s="29" t="str">
        <f t="shared" si="364"/>
        <v/>
      </c>
      <c r="AD285" s="29">
        <f t="shared" si="365"/>
        <v>0</v>
      </c>
      <c r="AE285" s="30" t="str">
        <f t="shared" si="366"/>
        <v/>
      </c>
      <c r="AI285" s="6">
        <f t="shared" si="356"/>
        <v>279</v>
      </c>
      <c r="AJ285" s="9">
        <f t="shared" si="367"/>
        <v>500</v>
      </c>
      <c r="AM285" s="8">
        <f t="shared" si="343"/>
        <v>500</v>
      </c>
      <c r="AN285" s="32" t="str">
        <f t="shared" si="368"/>
        <v>NA</v>
      </c>
      <c r="AO285" s="33" t="str" cm="1">
        <f t="array" ref="AO285">IFERROR(_xlfn.XLOOKUP($B$4&amp;$B$11&amp;AN285,$A$69:$A$91&amp;$B$69:$B$91&amp;$C$69:$C$91,$D$69:$D$91),"")</f>
        <v/>
      </c>
      <c r="AP285" s="32" t="str">
        <f t="shared" si="350"/>
        <v/>
      </c>
      <c r="AQ285" s="37" t="str">
        <f t="shared" si="369"/>
        <v/>
      </c>
      <c r="AR285" s="37">
        <f t="shared" si="370"/>
        <v>0</v>
      </c>
      <c r="AS285" s="32" t="str">
        <f t="shared" si="371"/>
        <v/>
      </c>
      <c r="AT285" s="32"/>
      <c r="AU285" s="8"/>
      <c r="AV285" s="8"/>
      <c r="AW285" s="20">
        <f t="shared" si="340"/>
        <v>279</v>
      </c>
      <c r="AX285" s="22">
        <f t="shared" si="336"/>
        <v>625</v>
      </c>
      <c r="AY285" s="8"/>
      <c r="AZ285" s="8"/>
      <c r="BA285" s="22">
        <f t="shared" si="341"/>
        <v>625</v>
      </c>
      <c r="BB285" s="32" t="str">
        <f t="shared" si="372"/>
        <v>NA</v>
      </c>
      <c r="BC285" s="33" t="str" cm="1">
        <f t="array" ref="BC285">IFERROR(_xlfn.XLOOKUP($B$4&amp;$B$11&amp;BB285,$A$69:$A$91&amp;$B$69:$B$91&amp;$C$69:$C$91,$D$69:$D$91),"")</f>
        <v/>
      </c>
      <c r="BD285" s="37" t="str">
        <f t="shared" si="403"/>
        <v/>
      </c>
      <c r="BE285" s="37">
        <f t="shared" si="373"/>
        <v>0</v>
      </c>
      <c r="BF285" s="37">
        <f t="shared" si="374"/>
        <v>0</v>
      </c>
      <c r="BG285" s="32" t="str">
        <f t="shared" si="375"/>
        <v/>
      </c>
      <c r="BK285" s="20">
        <f t="shared" si="351"/>
        <v>279</v>
      </c>
      <c r="BL285" s="22">
        <f t="shared" si="337"/>
        <v>625</v>
      </c>
      <c r="BO285" s="22">
        <f t="shared" si="344"/>
        <v>625</v>
      </c>
      <c r="BP285" s="32" t="str">
        <f t="shared" si="376"/>
        <v>NA</v>
      </c>
      <c r="BQ285" s="33" t="str" cm="1">
        <f t="array" ref="BQ285">IFERROR(_xlfn.XLOOKUP($B$4&amp;$B$11&amp;BP285,$A$69:$A$91&amp;$B$69:$B$91&amp;$C$69:$C$91,$D$69:$D$91),"")</f>
        <v/>
      </c>
      <c r="BR285" s="37" t="str">
        <f t="shared" si="404"/>
        <v/>
      </c>
      <c r="BS285" s="37">
        <f t="shared" si="377"/>
        <v>0</v>
      </c>
      <c r="BT285" s="37">
        <f t="shared" si="378"/>
        <v>0</v>
      </c>
      <c r="BU285" s="32" t="str">
        <f t="shared" si="379"/>
        <v/>
      </c>
      <c r="BV285" s="32"/>
      <c r="BY285" s="6">
        <f t="shared" si="357"/>
        <v>279</v>
      </c>
      <c r="BZ285" s="9">
        <f t="shared" si="380"/>
        <v>500</v>
      </c>
      <c r="CA285" s="6">
        <f t="shared" si="381"/>
        <v>0</v>
      </c>
      <c r="CC285" s="8">
        <f t="shared" si="345"/>
        <v>500</v>
      </c>
      <c r="CD285" s="42" t="str">
        <f t="shared" si="382"/>
        <v>NA</v>
      </c>
      <c r="CE285" s="43" t="str" cm="1">
        <f t="array" ref="CE285">IFERROR(_xlfn.XLOOKUP($B$4&amp;$B$11&amp;CD285,$A$69:$A$91&amp;$B$69:$B$91&amp;$C$69:$C$91,$D$69:$D$91),"")</f>
        <v/>
      </c>
      <c r="CF285" s="42" t="str">
        <f t="shared" si="352"/>
        <v/>
      </c>
      <c r="CG285" s="44" t="str">
        <f t="shared" si="383"/>
        <v/>
      </c>
      <c r="CH285" s="44">
        <f t="shared" si="384"/>
        <v>0</v>
      </c>
      <c r="CI285" s="42" t="str">
        <f t="shared" si="385"/>
        <v/>
      </c>
      <c r="CJ285" s="42"/>
      <c r="CM285" s="6">
        <f t="shared" si="358"/>
        <v>279</v>
      </c>
      <c r="CN285" s="9">
        <f t="shared" si="386"/>
        <v>500</v>
      </c>
      <c r="CQ285" s="8">
        <f t="shared" si="346"/>
        <v>500</v>
      </c>
      <c r="CR285" s="42" t="str">
        <f t="shared" si="387"/>
        <v>NA</v>
      </c>
      <c r="CS285" s="43" t="str" cm="1">
        <f t="array" ref="CS285">IFERROR(_xlfn.XLOOKUP($B$4&amp;$B$11&amp;CR285,$A$69:$A$91&amp;$B$69:$B$91&amp;$C$69:$C$91,$D$69:$D$91),"")</f>
        <v/>
      </c>
      <c r="CT285" s="42" t="str">
        <f t="shared" si="353"/>
        <v/>
      </c>
      <c r="CU285" s="44" t="str">
        <f t="shared" si="388"/>
        <v/>
      </c>
      <c r="CV285" s="44">
        <f t="shared" si="389"/>
        <v>0</v>
      </c>
      <c r="CW285" s="42" t="str">
        <f t="shared" si="390"/>
        <v/>
      </c>
      <c r="DA285" s="6">
        <f t="shared" si="359"/>
        <v>279</v>
      </c>
      <c r="DB285" s="4">
        <f t="shared" si="338"/>
        <v>625</v>
      </c>
      <c r="DC285" s="6">
        <f t="shared" si="391"/>
        <v>0</v>
      </c>
      <c r="DE285" s="24">
        <f t="shared" si="347"/>
        <v>625</v>
      </c>
      <c r="DF285" s="42" t="str">
        <f t="shared" si="392"/>
        <v>NA</v>
      </c>
      <c r="DG285" s="43" t="str" cm="1">
        <f t="array" ref="DG285">IFERROR(_xlfn.XLOOKUP($B$4&amp;$B$11&amp;DF285,$A$69:$A$91&amp;$B$69:$B$91&amp;$C$69:$C$91,$D$69:$D$91),"")</f>
        <v/>
      </c>
      <c r="DH285" s="44" t="str">
        <f t="shared" si="405"/>
        <v/>
      </c>
      <c r="DI285" s="44">
        <f t="shared" si="393"/>
        <v>0</v>
      </c>
      <c r="DJ285" s="44">
        <f t="shared" si="394"/>
        <v>0</v>
      </c>
      <c r="DK285" s="42" t="str">
        <f t="shared" si="395"/>
        <v/>
      </c>
      <c r="DL285" s="42"/>
      <c r="DO285" s="6">
        <f t="shared" si="360"/>
        <v>279</v>
      </c>
      <c r="DP285" s="3">
        <f t="shared" si="339"/>
        <v>625</v>
      </c>
      <c r="DS285" s="24">
        <f t="shared" si="354"/>
        <v>625</v>
      </c>
      <c r="DT285" s="42" t="str">
        <f t="shared" si="396"/>
        <v>NA</v>
      </c>
      <c r="DU285" s="43" t="str" cm="1">
        <f t="array" ref="DU285">IFERROR(_xlfn.XLOOKUP($B$4&amp;$B$11&amp;DT285,$A$69:$A$91&amp;$B$69:$B$91&amp;$C$69:$C$91,$D$69:$D$91),"")</f>
        <v/>
      </c>
      <c r="DV285" s="44" t="str">
        <f t="shared" si="406"/>
        <v/>
      </c>
      <c r="DW285" s="44">
        <f t="shared" si="397"/>
        <v>0</v>
      </c>
      <c r="DX285" s="44">
        <f t="shared" si="398"/>
        <v>0</v>
      </c>
      <c r="DY285" s="42" t="str">
        <f t="shared" si="399"/>
        <v/>
      </c>
      <c r="DZ285" s="42"/>
      <c r="EC285" s="6">
        <f t="shared" si="361"/>
        <v>279</v>
      </c>
      <c r="ED285" s="47">
        <f t="shared" si="409"/>
        <v>531.91489361702122</v>
      </c>
      <c r="EE285" s="6">
        <f t="shared" si="408"/>
        <v>0</v>
      </c>
      <c r="EG285" s="8">
        <f t="shared" si="348"/>
        <v>531.91489361702122</v>
      </c>
      <c r="EH285" s="45" t="s">
        <v>62</v>
      </c>
      <c r="EI285" s="110">
        <f t="shared" si="410"/>
        <v>0</v>
      </c>
      <c r="EJ285" s="109">
        <f t="shared" si="407"/>
        <v>0</v>
      </c>
      <c r="EK285" s="109">
        <f t="shared" si="400"/>
        <v>0</v>
      </c>
      <c r="EL285" s="44">
        <f t="shared" si="401"/>
        <v>0</v>
      </c>
      <c r="EM285" s="42" t="str">
        <f t="shared" si="402"/>
        <v/>
      </c>
    </row>
    <row r="286" spans="21:143" x14ac:dyDescent="0.25">
      <c r="U286" s="6">
        <f t="shared" si="355"/>
        <v>280</v>
      </c>
      <c r="V286" s="9">
        <f t="shared" si="362"/>
        <v>500</v>
      </c>
      <c r="Y286" s="8">
        <f t="shared" si="342"/>
        <v>500</v>
      </c>
      <c r="Z286" s="30" t="str">
        <f t="shared" si="363"/>
        <v>NA</v>
      </c>
      <c r="AA286" s="28" t="str" cm="1">
        <f t="array" ref="AA286">IFERROR(_xlfn.XLOOKUP($B$4&amp;$B$11&amp;Z286,$A$69:$A$91&amp;$B$69:$B$91&amp;$C$69:$C$91,$D$69:$D$91),"")</f>
        <v/>
      </c>
      <c r="AB286" s="30" t="str">
        <f t="shared" si="349"/>
        <v/>
      </c>
      <c r="AC286" s="29" t="str">
        <f t="shared" si="364"/>
        <v/>
      </c>
      <c r="AD286" s="29">
        <f t="shared" si="365"/>
        <v>0</v>
      </c>
      <c r="AE286" s="30" t="str">
        <f t="shared" si="366"/>
        <v/>
      </c>
      <c r="AI286" s="6">
        <f t="shared" si="356"/>
        <v>280</v>
      </c>
      <c r="AJ286" s="9">
        <f t="shared" si="367"/>
        <v>500</v>
      </c>
      <c r="AM286" s="8">
        <f t="shared" si="343"/>
        <v>500</v>
      </c>
      <c r="AN286" s="32" t="str">
        <f t="shared" si="368"/>
        <v>NA</v>
      </c>
      <c r="AO286" s="33" t="str" cm="1">
        <f t="array" ref="AO286">IFERROR(_xlfn.XLOOKUP($B$4&amp;$B$11&amp;AN286,$A$69:$A$91&amp;$B$69:$B$91&amp;$C$69:$C$91,$D$69:$D$91),"")</f>
        <v/>
      </c>
      <c r="AP286" s="32" t="str">
        <f t="shared" si="350"/>
        <v/>
      </c>
      <c r="AQ286" s="37" t="str">
        <f t="shared" si="369"/>
        <v/>
      </c>
      <c r="AR286" s="37">
        <f t="shared" si="370"/>
        <v>0</v>
      </c>
      <c r="AS286" s="32" t="str">
        <f t="shared" si="371"/>
        <v/>
      </c>
      <c r="AT286" s="32"/>
      <c r="AU286" s="8"/>
      <c r="AV286" s="8"/>
      <c r="AW286" s="20">
        <f t="shared" si="340"/>
        <v>280</v>
      </c>
      <c r="AX286" s="22">
        <f t="shared" si="336"/>
        <v>625</v>
      </c>
      <c r="AY286" s="8"/>
      <c r="AZ286" s="8"/>
      <c r="BA286" s="22">
        <f t="shared" si="341"/>
        <v>625</v>
      </c>
      <c r="BB286" s="32" t="str">
        <f t="shared" si="372"/>
        <v>NA</v>
      </c>
      <c r="BC286" s="33" t="str" cm="1">
        <f t="array" ref="BC286">IFERROR(_xlfn.XLOOKUP($B$4&amp;$B$11&amp;BB286,$A$69:$A$91&amp;$B$69:$B$91&amp;$C$69:$C$91,$D$69:$D$91),"")</f>
        <v/>
      </c>
      <c r="BD286" s="37" t="str">
        <f t="shared" si="403"/>
        <v/>
      </c>
      <c r="BE286" s="37">
        <f t="shared" si="373"/>
        <v>0</v>
      </c>
      <c r="BF286" s="37">
        <f t="shared" si="374"/>
        <v>0</v>
      </c>
      <c r="BG286" s="32" t="str">
        <f t="shared" si="375"/>
        <v/>
      </c>
      <c r="BK286" s="20">
        <f t="shared" si="351"/>
        <v>280</v>
      </c>
      <c r="BL286" s="22">
        <f t="shared" si="337"/>
        <v>625</v>
      </c>
      <c r="BO286" s="22">
        <f t="shared" si="344"/>
        <v>625</v>
      </c>
      <c r="BP286" s="32" t="str">
        <f t="shared" si="376"/>
        <v>NA</v>
      </c>
      <c r="BQ286" s="33" t="str" cm="1">
        <f t="array" ref="BQ286">IFERROR(_xlfn.XLOOKUP($B$4&amp;$B$11&amp;BP286,$A$69:$A$91&amp;$B$69:$B$91&amp;$C$69:$C$91,$D$69:$D$91),"")</f>
        <v/>
      </c>
      <c r="BR286" s="37" t="str">
        <f t="shared" si="404"/>
        <v/>
      </c>
      <c r="BS286" s="37">
        <f t="shared" si="377"/>
        <v>0</v>
      </c>
      <c r="BT286" s="37">
        <f t="shared" si="378"/>
        <v>0</v>
      </c>
      <c r="BU286" s="32" t="str">
        <f t="shared" si="379"/>
        <v/>
      </c>
      <c r="BV286" s="32"/>
      <c r="BY286" s="6">
        <f t="shared" si="357"/>
        <v>280</v>
      </c>
      <c r="BZ286" s="9">
        <f t="shared" si="380"/>
        <v>500</v>
      </c>
      <c r="CA286" s="6">
        <f t="shared" si="381"/>
        <v>0</v>
      </c>
      <c r="CC286" s="8">
        <f t="shared" si="345"/>
        <v>500</v>
      </c>
      <c r="CD286" s="42" t="str">
        <f t="shared" si="382"/>
        <v>NA</v>
      </c>
      <c r="CE286" s="43" t="str" cm="1">
        <f t="array" ref="CE286">IFERROR(_xlfn.XLOOKUP($B$4&amp;$B$11&amp;CD286,$A$69:$A$91&amp;$B$69:$B$91&amp;$C$69:$C$91,$D$69:$D$91),"")</f>
        <v/>
      </c>
      <c r="CF286" s="42" t="str">
        <f t="shared" si="352"/>
        <v/>
      </c>
      <c r="CG286" s="44" t="str">
        <f t="shared" si="383"/>
        <v/>
      </c>
      <c r="CH286" s="44">
        <f t="shared" si="384"/>
        <v>0</v>
      </c>
      <c r="CI286" s="42" t="str">
        <f t="shared" si="385"/>
        <v/>
      </c>
      <c r="CJ286" s="42"/>
      <c r="CM286" s="6">
        <f t="shared" si="358"/>
        <v>280</v>
      </c>
      <c r="CN286" s="9">
        <f t="shared" si="386"/>
        <v>500</v>
      </c>
      <c r="CQ286" s="8">
        <f t="shared" si="346"/>
        <v>500</v>
      </c>
      <c r="CR286" s="42" t="str">
        <f t="shared" si="387"/>
        <v>NA</v>
      </c>
      <c r="CS286" s="43" t="str" cm="1">
        <f t="array" ref="CS286">IFERROR(_xlfn.XLOOKUP($B$4&amp;$B$11&amp;CR286,$A$69:$A$91&amp;$B$69:$B$91&amp;$C$69:$C$91,$D$69:$D$91),"")</f>
        <v/>
      </c>
      <c r="CT286" s="42" t="str">
        <f t="shared" si="353"/>
        <v/>
      </c>
      <c r="CU286" s="44" t="str">
        <f t="shared" si="388"/>
        <v/>
      </c>
      <c r="CV286" s="44">
        <f t="shared" si="389"/>
        <v>0</v>
      </c>
      <c r="CW286" s="42" t="str">
        <f t="shared" si="390"/>
        <v/>
      </c>
      <c r="DA286" s="6">
        <f t="shared" si="359"/>
        <v>280</v>
      </c>
      <c r="DB286" s="4">
        <f t="shared" si="338"/>
        <v>625</v>
      </c>
      <c r="DC286" s="6">
        <f t="shared" si="391"/>
        <v>0</v>
      </c>
      <c r="DE286" s="24">
        <f t="shared" si="347"/>
        <v>625</v>
      </c>
      <c r="DF286" s="42" t="str">
        <f t="shared" si="392"/>
        <v>NA</v>
      </c>
      <c r="DG286" s="43" t="str" cm="1">
        <f t="array" ref="DG286">IFERROR(_xlfn.XLOOKUP($B$4&amp;$B$11&amp;DF286,$A$69:$A$91&amp;$B$69:$B$91&amp;$C$69:$C$91,$D$69:$D$91),"")</f>
        <v/>
      </c>
      <c r="DH286" s="44" t="str">
        <f t="shared" si="405"/>
        <v/>
      </c>
      <c r="DI286" s="44">
        <f t="shared" si="393"/>
        <v>0</v>
      </c>
      <c r="DJ286" s="44">
        <f t="shared" si="394"/>
        <v>0</v>
      </c>
      <c r="DK286" s="42" t="str">
        <f t="shared" si="395"/>
        <v/>
      </c>
      <c r="DL286" s="42"/>
      <c r="DO286" s="6">
        <f t="shared" si="360"/>
        <v>280</v>
      </c>
      <c r="DP286" s="3">
        <f t="shared" si="339"/>
        <v>625</v>
      </c>
      <c r="DS286" s="24">
        <f t="shared" si="354"/>
        <v>625</v>
      </c>
      <c r="DT286" s="42" t="str">
        <f t="shared" si="396"/>
        <v>NA</v>
      </c>
      <c r="DU286" s="43" t="str" cm="1">
        <f t="array" ref="DU286">IFERROR(_xlfn.XLOOKUP($B$4&amp;$B$11&amp;DT286,$A$69:$A$91&amp;$B$69:$B$91&amp;$C$69:$C$91,$D$69:$D$91),"")</f>
        <v/>
      </c>
      <c r="DV286" s="44" t="str">
        <f t="shared" si="406"/>
        <v/>
      </c>
      <c r="DW286" s="44">
        <f t="shared" si="397"/>
        <v>0</v>
      </c>
      <c r="DX286" s="44">
        <f t="shared" si="398"/>
        <v>0</v>
      </c>
      <c r="DY286" s="42" t="str">
        <f t="shared" si="399"/>
        <v/>
      </c>
      <c r="DZ286" s="42"/>
      <c r="EC286" s="6">
        <f t="shared" si="361"/>
        <v>280</v>
      </c>
      <c r="ED286" s="47">
        <f t="shared" si="409"/>
        <v>531.91489361702122</v>
      </c>
      <c r="EE286" s="6">
        <f t="shared" si="408"/>
        <v>0</v>
      </c>
      <c r="EG286" s="8">
        <f t="shared" si="348"/>
        <v>531.91489361702122</v>
      </c>
      <c r="EH286" s="45" t="s">
        <v>62</v>
      </c>
      <c r="EI286" s="110">
        <f t="shared" si="410"/>
        <v>0</v>
      </c>
      <c r="EJ286" s="109">
        <f t="shared" si="407"/>
        <v>0</v>
      </c>
      <c r="EK286" s="109">
        <f t="shared" si="400"/>
        <v>0</v>
      </c>
      <c r="EL286" s="44">
        <f t="shared" si="401"/>
        <v>0</v>
      </c>
      <c r="EM286" s="42" t="str">
        <f t="shared" si="402"/>
        <v/>
      </c>
    </row>
    <row r="287" spans="21:143" x14ac:dyDescent="0.25">
      <c r="U287" s="6">
        <f t="shared" si="355"/>
        <v>281</v>
      </c>
      <c r="V287" s="9">
        <f t="shared" si="362"/>
        <v>500</v>
      </c>
      <c r="Y287" s="8">
        <f t="shared" si="342"/>
        <v>500</v>
      </c>
      <c r="Z287" s="30" t="str">
        <f t="shared" si="363"/>
        <v>NA</v>
      </c>
      <c r="AA287" s="28" t="str" cm="1">
        <f t="array" ref="AA287">IFERROR(_xlfn.XLOOKUP($B$4&amp;$B$11&amp;Z287,$A$69:$A$91&amp;$B$69:$B$91&amp;$C$69:$C$91,$D$69:$D$91),"")</f>
        <v/>
      </c>
      <c r="AB287" s="30" t="str">
        <f t="shared" si="349"/>
        <v/>
      </c>
      <c r="AC287" s="29" t="str">
        <f t="shared" si="364"/>
        <v/>
      </c>
      <c r="AD287" s="29">
        <f t="shared" si="365"/>
        <v>0</v>
      </c>
      <c r="AE287" s="30" t="str">
        <f t="shared" si="366"/>
        <v/>
      </c>
      <c r="AI287" s="6">
        <f t="shared" si="356"/>
        <v>281</v>
      </c>
      <c r="AJ287" s="9">
        <f t="shared" si="367"/>
        <v>500</v>
      </c>
      <c r="AM287" s="8">
        <f t="shared" si="343"/>
        <v>500</v>
      </c>
      <c r="AN287" s="32" t="str">
        <f t="shared" si="368"/>
        <v>NA</v>
      </c>
      <c r="AO287" s="33" t="str" cm="1">
        <f t="array" ref="AO287">IFERROR(_xlfn.XLOOKUP($B$4&amp;$B$11&amp;AN287,$A$69:$A$91&amp;$B$69:$B$91&amp;$C$69:$C$91,$D$69:$D$91),"")</f>
        <v/>
      </c>
      <c r="AP287" s="32" t="str">
        <f t="shared" si="350"/>
        <v/>
      </c>
      <c r="AQ287" s="37" t="str">
        <f t="shared" si="369"/>
        <v/>
      </c>
      <c r="AR287" s="37">
        <f t="shared" si="370"/>
        <v>0</v>
      </c>
      <c r="AS287" s="32" t="str">
        <f t="shared" si="371"/>
        <v/>
      </c>
      <c r="AT287" s="32"/>
      <c r="AU287" s="8"/>
      <c r="AV287" s="8"/>
      <c r="AW287" s="20">
        <f t="shared" si="340"/>
        <v>281</v>
      </c>
      <c r="AX287" s="22">
        <f t="shared" si="336"/>
        <v>625</v>
      </c>
      <c r="AY287" s="8"/>
      <c r="AZ287" s="8"/>
      <c r="BA287" s="22">
        <f t="shared" si="341"/>
        <v>625</v>
      </c>
      <c r="BB287" s="32" t="str">
        <f t="shared" si="372"/>
        <v>NA</v>
      </c>
      <c r="BC287" s="33" t="str" cm="1">
        <f t="array" ref="BC287">IFERROR(_xlfn.XLOOKUP($B$4&amp;$B$11&amp;BB287,$A$69:$A$91&amp;$B$69:$B$91&amp;$C$69:$C$91,$D$69:$D$91),"")</f>
        <v/>
      </c>
      <c r="BD287" s="37" t="str">
        <f t="shared" si="403"/>
        <v/>
      </c>
      <c r="BE287" s="37">
        <f t="shared" si="373"/>
        <v>0</v>
      </c>
      <c r="BF287" s="37">
        <f t="shared" si="374"/>
        <v>0</v>
      </c>
      <c r="BG287" s="32" t="str">
        <f t="shared" si="375"/>
        <v/>
      </c>
      <c r="BK287" s="20">
        <f t="shared" si="351"/>
        <v>281</v>
      </c>
      <c r="BL287" s="22">
        <f t="shared" si="337"/>
        <v>625</v>
      </c>
      <c r="BO287" s="22">
        <f t="shared" si="344"/>
        <v>625</v>
      </c>
      <c r="BP287" s="32" t="str">
        <f t="shared" si="376"/>
        <v>NA</v>
      </c>
      <c r="BQ287" s="33" t="str" cm="1">
        <f t="array" ref="BQ287">IFERROR(_xlfn.XLOOKUP($B$4&amp;$B$11&amp;BP287,$A$69:$A$91&amp;$B$69:$B$91&amp;$C$69:$C$91,$D$69:$D$91),"")</f>
        <v/>
      </c>
      <c r="BR287" s="37" t="str">
        <f t="shared" si="404"/>
        <v/>
      </c>
      <c r="BS287" s="37">
        <f t="shared" si="377"/>
        <v>0</v>
      </c>
      <c r="BT287" s="37">
        <f t="shared" si="378"/>
        <v>0</v>
      </c>
      <c r="BU287" s="32" t="str">
        <f t="shared" si="379"/>
        <v/>
      </c>
      <c r="BV287" s="32"/>
      <c r="BY287" s="6">
        <f t="shared" si="357"/>
        <v>281</v>
      </c>
      <c r="BZ287" s="9">
        <f t="shared" si="380"/>
        <v>500</v>
      </c>
      <c r="CA287" s="6">
        <f t="shared" si="381"/>
        <v>0</v>
      </c>
      <c r="CC287" s="8">
        <f t="shared" si="345"/>
        <v>500</v>
      </c>
      <c r="CD287" s="42" t="str">
        <f t="shared" si="382"/>
        <v>NA</v>
      </c>
      <c r="CE287" s="43" t="str" cm="1">
        <f t="array" ref="CE287">IFERROR(_xlfn.XLOOKUP($B$4&amp;$B$11&amp;CD287,$A$69:$A$91&amp;$B$69:$B$91&amp;$C$69:$C$91,$D$69:$D$91),"")</f>
        <v/>
      </c>
      <c r="CF287" s="42" t="str">
        <f t="shared" si="352"/>
        <v/>
      </c>
      <c r="CG287" s="44" t="str">
        <f t="shared" si="383"/>
        <v/>
      </c>
      <c r="CH287" s="44">
        <f t="shared" si="384"/>
        <v>0</v>
      </c>
      <c r="CI287" s="42" t="str">
        <f t="shared" si="385"/>
        <v/>
      </c>
      <c r="CJ287" s="42"/>
      <c r="CM287" s="6">
        <f t="shared" si="358"/>
        <v>281</v>
      </c>
      <c r="CN287" s="9">
        <f t="shared" si="386"/>
        <v>500</v>
      </c>
      <c r="CQ287" s="8">
        <f t="shared" si="346"/>
        <v>500</v>
      </c>
      <c r="CR287" s="42" t="str">
        <f t="shared" si="387"/>
        <v>NA</v>
      </c>
      <c r="CS287" s="43" t="str" cm="1">
        <f t="array" ref="CS287">IFERROR(_xlfn.XLOOKUP($B$4&amp;$B$11&amp;CR287,$A$69:$A$91&amp;$B$69:$B$91&amp;$C$69:$C$91,$D$69:$D$91),"")</f>
        <v/>
      </c>
      <c r="CT287" s="42" t="str">
        <f t="shared" si="353"/>
        <v/>
      </c>
      <c r="CU287" s="44" t="str">
        <f t="shared" si="388"/>
        <v/>
      </c>
      <c r="CV287" s="44">
        <f t="shared" si="389"/>
        <v>0</v>
      </c>
      <c r="CW287" s="42" t="str">
        <f t="shared" si="390"/>
        <v/>
      </c>
      <c r="DA287" s="6">
        <f t="shared" si="359"/>
        <v>281</v>
      </c>
      <c r="DB287" s="4">
        <f t="shared" si="338"/>
        <v>625</v>
      </c>
      <c r="DC287" s="6">
        <f t="shared" si="391"/>
        <v>0</v>
      </c>
      <c r="DE287" s="24">
        <f t="shared" si="347"/>
        <v>625</v>
      </c>
      <c r="DF287" s="42" t="str">
        <f t="shared" si="392"/>
        <v>NA</v>
      </c>
      <c r="DG287" s="43" t="str" cm="1">
        <f t="array" ref="DG287">IFERROR(_xlfn.XLOOKUP($B$4&amp;$B$11&amp;DF287,$A$69:$A$91&amp;$B$69:$B$91&amp;$C$69:$C$91,$D$69:$D$91),"")</f>
        <v/>
      </c>
      <c r="DH287" s="44" t="str">
        <f t="shared" si="405"/>
        <v/>
      </c>
      <c r="DI287" s="44">
        <f t="shared" si="393"/>
        <v>0</v>
      </c>
      <c r="DJ287" s="44">
        <f t="shared" si="394"/>
        <v>0</v>
      </c>
      <c r="DK287" s="42" t="str">
        <f t="shared" si="395"/>
        <v/>
      </c>
      <c r="DL287" s="42"/>
      <c r="DO287" s="6">
        <f t="shared" si="360"/>
        <v>281</v>
      </c>
      <c r="DP287" s="3">
        <f t="shared" si="339"/>
        <v>625</v>
      </c>
      <c r="DS287" s="24">
        <f t="shared" si="354"/>
        <v>625</v>
      </c>
      <c r="DT287" s="42" t="str">
        <f t="shared" si="396"/>
        <v>NA</v>
      </c>
      <c r="DU287" s="43" t="str" cm="1">
        <f t="array" ref="DU287">IFERROR(_xlfn.XLOOKUP($B$4&amp;$B$11&amp;DT287,$A$69:$A$91&amp;$B$69:$B$91&amp;$C$69:$C$91,$D$69:$D$91),"")</f>
        <v/>
      </c>
      <c r="DV287" s="44" t="str">
        <f t="shared" si="406"/>
        <v/>
      </c>
      <c r="DW287" s="44">
        <f t="shared" si="397"/>
        <v>0</v>
      </c>
      <c r="DX287" s="44">
        <f t="shared" si="398"/>
        <v>0</v>
      </c>
      <c r="DY287" s="42" t="str">
        <f t="shared" si="399"/>
        <v/>
      </c>
      <c r="DZ287" s="42"/>
      <c r="EC287" s="6">
        <f t="shared" si="361"/>
        <v>281</v>
      </c>
      <c r="ED287" s="47">
        <f t="shared" si="409"/>
        <v>531.91489361702122</v>
      </c>
      <c r="EE287" s="6">
        <f t="shared" si="408"/>
        <v>0</v>
      </c>
      <c r="EG287" s="8">
        <f t="shared" si="348"/>
        <v>531.91489361702122</v>
      </c>
      <c r="EH287" s="45" t="s">
        <v>62</v>
      </c>
      <c r="EI287" s="110">
        <f t="shared" si="410"/>
        <v>0</v>
      </c>
      <c r="EJ287" s="109">
        <f t="shared" si="407"/>
        <v>0</v>
      </c>
      <c r="EK287" s="109">
        <f t="shared" si="400"/>
        <v>0</v>
      </c>
      <c r="EL287" s="44">
        <f t="shared" si="401"/>
        <v>0</v>
      </c>
      <c r="EM287" s="42" t="str">
        <f t="shared" si="402"/>
        <v/>
      </c>
    </row>
    <row r="288" spans="21:143" x14ac:dyDescent="0.25">
      <c r="U288" s="6">
        <f t="shared" si="355"/>
        <v>282</v>
      </c>
      <c r="V288" s="9">
        <f t="shared" si="362"/>
        <v>500</v>
      </c>
      <c r="Y288" s="8">
        <f t="shared" si="342"/>
        <v>500</v>
      </c>
      <c r="Z288" s="30" t="str">
        <f t="shared" si="363"/>
        <v>NA</v>
      </c>
      <c r="AA288" s="28" t="str" cm="1">
        <f t="array" ref="AA288">IFERROR(_xlfn.XLOOKUP($B$4&amp;$B$11&amp;Z288,$A$69:$A$91&amp;$B$69:$B$91&amp;$C$69:$C$91,$D$69:$D$91),"")</f>
        <v/>
      </c>
      <c r="AB288" s="30" t="str">
        <f t="shared" si="349"/>
        <v/>
      </c>
      <c r="AC288" s="29" t="str">
        <f t="shared" si="364"/>
        <v/>
      </c>
      <c r="AD288" s="29">
        <f t="shared" si="365"/>
        <v>0</v>
      </c>
      <c r="AE288" s="30" t="str">
        <f t="shared" si="366"/>
        <v/>
      </c>
      <c r="AI288" s="6">
        <f t="shared" si="356"/>
        <v>282</v>
      </c>
      <c r="AJ288" s="9">
        <f t="shared" si="367"/>
        <v>500</v>
      </c>
      <c r="AM288" s="8">
        <f t="shared" si="343"/>
        <v>500</v>
      </c>
      <c r="AN288" s="32" t="str">
        <f t="shared" si="368"/>
        <v>NA</v>
      </c>
      <c r="AO288" s="33" t="str" cm="1">
        <f t="array" ref="AO288">IFERROR(_xlfn.XLOOKUP($B$4&amp;$B$11&amp;AN288,$A$69:$A$91&amp;$B$69:$B$91&amp;$C$69:$C$91,$D$69:$D$91),"")</f>
        <v/>
      </c>
      <c r="AP288" s="32" t="str">
        <f t="shared" si="350"/>
        <v/>
      </c>
      <c r="AQ288" s="37" t="str">
        <f t="shared" si="369"/>
        <v/>
      </c>
      <c r="AR288" s="37">
        <f t="shared" si="370"/>
        <v>0</v>
      </c>
      <c r="AS288" s="32" t="str">
        <f t="shared" si="371"/>
        <v/>
      </c>
      <c r="AT288" s="32"/>
      <c r="AU288" s="8"/>
      <c r="AV288" s="8"/>
      <c r="AW288" s="20">
        <f t="shared" si="340"/>
        <v>282</v>
      </c>
      <c r="AX288" s="22">
        <f t="shared" si="336"/>
        <v>625</v>
      </c>
      <c r="AY288" s="8"/>
      <c r="AZ288" s="8"/>
      <c r="BA288" s="22">
        <f t="shared" si="341"/>
        <v>625</v>
      </c>
      <c r="BB288" s="32" t="str">
        <f t="shared" si="372"/>
        <v>NA</v>
      </c>
      <c r="BC288" s="33" t="str" cm="1">
        <f t="array" ref="BC288">IFERROR(_xlfn.XLOOKUP($B$4&amp;$B$11&amp;BB288,$A$69:$A$91&amp;$B$69:$B$91&amp;$C$69:$C$91,$D$69:$D$91),"")</f>
        <v/>
      </c>
      <c r="BD288" s="37" t="str">
        <f t="shared" si="403"/>
        <v/>
      </c>
      <c r="BE288" s="37">
        <f t="shared" si="373"/>
        <v>0</v>
      </c>
      <c r="BF288" s="37">
        <f t="shared" si="374"/>
        <v>0</v>
      </c>
      <c r="BG288" s="32" t="str">
        <f t="shared" si="375"/>
        <v/>
      </c>
      <c r="BK288" s="20">
        <f t="shared" si="351"/>
        <v>282</v>
      </c>
      <c r="BL288" s="22">
        <f t="shared" si="337"/>
        <v>625</v>
      </c>
      <c r="BO288" s="22">
        <f t="shared" si="344"/>
        <v>625</v>
      </c>
      <c r="BP288" s="32" t="str">
        <f t="shared" si="376"/>
        <v>NA</v>
      </c>
      <c r="BQ288" s="33" t="str" cm="1">
        <f t="array" ref="BQ288">IFERROR(_xlfn.XLOOKUP($B$4&amp;$B$11&amp;BP288,$A$69:$A$91&amp;$B$69:$B$91&amp;$C$69:$C$91,$D$69:$D$91),"")</f>
        <v/>
      </c>
      <c r="BR288" s="37" t="str">
        <f t="shared" si="404"/>
        <v/>
      </c>
      <c r="BS288" s="37">
        <f t="shared" si="377"/>
        <v>0</v>
      </c>
      <c r="BT288" s="37">
        <f t="shared" si="378"/>
        <v>0</v>
      </c>
      <c r="BU288" s="32" t="str">
        <f t="shared" si="379"/>
        <v/>
      </c>
      <c r="BV288" s="32"/>
      <c r="BY288" s="6">
        <f t="shared" si="357"/>
        <v>282</v>
      </c>
      <c r="BZ288" s="9">
        <f t="shared" si="380"/>
        <v>500</v>
      </c>
      <c r="CA288" s="6">
        <f t="shared" si="381"/>
        <v>0</v>
      </c>
      <c r="CC288" s="8">
        <f t="shared" si="345"/>
        <v>500</v>
      </c>
      <c r="CD288" s="42" t="str">
        <f t="shared" si="382"/>
        <v>NA</v>
      </c>
      <c r="CE288" s="43" t="str" cm="1">
        <f t="array" ref="CE288">IFERROR(_xlfn.XLOOKUP($B$4&amp;$B$11&amp;CD288,$A$69:$A$91&amp;$B$69:$B$91&amp;$C$69:$C$91,$D$69:$D$91),"")</f>
        <v/>
      </c>
      <c r="CF288" s="42" t="str">
        <f t="shared" si="352"/>
        <v/>
      </c>
      <c r="CG288" s="44" t="str">
        <f t="shared" si="383"/>
        <v/>
      </c>
      <c r="CH288" s="44">
        <f t="shared" si="384"/>
        <v>0</v>
      </c>
      <c r="CI288" s="42" t="str">
        <f t="shared" si="385"/>
        <v/>
      </c>
      <c r="CJ288" s="42"/>
      <c r="CM288" s="6">
        <f t="shared" si="358"/>
        <v>282</v>
      </c>
      <c r="CN288" s="9">
        <f t="shared" si="386"/>
        <v>500</v>
      </c>
      <c r="CQ288" s="8">
        <f t="shared" si="346"/>
        <v>500</v>
      </c>
      <c r="CR288" s="42" t="str">
        <f t="shared" si="387"/>
        <v>NA</v>
      </c>
      <c r="CS288" s="43" t="str" cm="1">
        <f t="array" ref="CS288">IFERROR(_xlfn.XLOOKUP($B$4&amp;$B$11&amp;CR288,$A$69:$A$91&amp;$B$69:$B$91&amp;$C$69:$C$91,$D$69:$D$91),"")</f>
        <v/>
      </c>
      <c r="CT288" s="42" t="str">
        <f t="shared" si="353"/>
        <v/>
      </c>
      <c r="CU288" s="44" t="str">
        <f t="shared" si="388"/>
        <v/>
      </c>
      <c r="CV288" s="44">
        <f t="shared" si="389"/>
        <v>0</v>
      </c>
      <c r="CW288" s="42" t="str">
        <f t="shared" si="390"/>
        <v/>
      </c>
      <c r="DA288" s="6">
        <f t="shared" si="359"/>
        <v>282</v>
      </c>
      <c r="DB288" s="4">
        <f t="shared" si="338"/>
        <v>625</v>
      </c>
      <c r="DC288" s="6">
        <f t="shared" si="391"/>
        <v>0</v>
      </c>
      <c r="DE288" s="24">
        <f t="shared" si="347"/>
        <v>625</v>
      </c>
      <c r="DF288" s="42" t="str">
        <f t="shared" si="392"/>
        <v>NA</v>
      </c>
      <c r="DG288" s="43" t="str" cm="1">
        <f t="array" ref="DG288">IFERROR(_xlfn.XLOOKUP($B$4&amp;$B$11&amp;DF288,$A$69:$A$91&amp;$B$69:$B$91&amp;$C$69:$C$91,$D$69:$D$91),"")</f>
        <v/>
      </c>
      <c r="DH288" s="44" t="str">
        <f t="shared" si="405"/>
        <v/>
      </c>
      <c r="DI288" s="44">
        <f t="shared" si="393"/>
        <v>0</v>
      </c>
      <c r="DJ288" s="44">
        <f t="shared" si="394"/>
        <v>0</v>
      </c>
      <c r="DK288" s="42" t="str">
        <f t="shared" si="395"/>
        <v/>
      </c>
      <c r="DL288" s="42"/>
      <c r="DO288" s="6">
        <f t="shared" si="360"/>
        <v>282</v>
      </c>
      <c r="DP288" s="3">
        <f t="shared" si="339"/>
        <v>625</v>
      </c>
      <c r="DS288" s="24">
        <f t="shared" si="354"/>
        <v>625</v>
      </c>
      <c r="DT288" s="42" t="str">
        <f t="shared" si="396"/>
        <v>NA</v>
      </c>
      <c r="DU288" s="43" t="str" cm="1">
        <f t="array" ref="DU288">IFERROR(_xlfn.XLOOKUP($B$4&amp;$B$11&amp;DT288,$A$69:$A$91&amp;$B$69:$B$91&amp;$C$69:$C$91,$D$69:$D$91),"")</f>
        <v/>
      </c>
      <c r="DV288" s="44" t="str">
        <f t="shared" si="406"/>
        <v/>
      </c>
      <c r="DW288" s="44">
        <f t="shared" si="397"/>
        <v>0</v>
      </c>
      <c r="DX288" s="44">
        <f t="shared" si="398"/>
        <v>0</v>
      </c>
      <c r="DY288" s="42" t="str">
        <f t="shared" si="399"/>
        <v/>
      </c>
      <c r="DZ288" s="42"/>
      <c r="EC288" s="6">
        <f t="shared" si="361"/>
        <v>282</v>
      </c>
      <c r="ED288" s="47">
        <f t="shared" si="409"/>
        <v>531.91489361702122</v>
      </c>
      <c r="EE288" s="6">
        <f t="shared" si="408"/>
        <v>0</v>
      </c>
      <c r="EG288" s="8">
        <f t="shared" si="348"/>
        <v>531.91489361702122</v>
      </c>
      <c r="EH288" s="45" t="s">
        <v>62</v>
      </c>
      <c r="EI288" s="110">
        <f t="shared" si="410"/>
        <v>0</v>
      </c>
      <c r="EJ288" s="109">
        <f t="shared" si="407"/>
        <v>0</v>
      </c>
      <c r="EK288" s="109">
        <f t="shared" si="400"/>
        <v>0</v>
      </c>
      <c r="EL288" s="44">
        <f t="shared" si="401"/>
        <v>0</v>
      </c>
      <c r="EM288" s="42" t="str">
        <f t="shared" si="402"/>
        <v/>
      </c>
    </row>
    <row r="289" spans="21:143" x14ac:dyDescent="0.25">
      <c r="U289" s="6">
        <f t="shared" si="355"/>
        <v>283</v>
      </c>
      <c r="V289" s="9">
        <f t="shared" si="362"/>
        <v>500</v>
      </c>
      <c r="Y289" s="8">
        <f t="shared" si="342"/>
        <v>500</v>
      </c>
      <c r="Z289" s="30" t="str">
        <f t="shared" si="363"/>
        <v>NA</v>
      </c>
      <c r="AA289" s="28" t="str" cm="1">
        <f t="array" ref="AA289">IFERROR(_xlfn.XLOOKUP($B$4&amp;$B$11&amp;Z289,$A$69:$A$91&amp;$B$69:$B$91&amp;$C$69:$C$91,$D$69:$D$91),"")</f>
        <v/>
      </c>
      <c r="AB289" s="30" t="str">
        <f t="shared" si="349"/>
        <v/>
      </c>
      <c r="AC289" s="29" t="str">
        <f t="shared" si="364"/>
        <v/>
      </c>
      <c r="AD289" s="29">
        <f t="shared" si="365"/>
        <v>0</v>
      </c>
      <c r="AE289" s="30" t="str">
        <f t="shared" si="366"/>
        <v/>
      </c>
      <c r="AI289" s="6">
        <f t="shared" si="356"/>
        <v>283</v>
      </c>
      <c r="AJ289" s="9">
        <f t="shared" si="367"/>
        <v>500</v>
      </c>
      <c r="AM289" s="8">
        <f t="shared" si="343"/>
        <v>500</v>
      </c>
      <c r="AN289" s="32" t="str">
        <f t="shared" si="368"/>
        <v>NA</v>
      </c>
      <c r="AO289" s="33" t="str" cm="1">
        <f t="array" ref="AO289">IFERROR(_xlfn.XLOOKUP($B$4&amp;$B$11&amp;AN289,$A$69:$A$91&amp;$B$69:$B$91&amp;$C$69:$C$91,$D$69:$D$91),"")</f>
        <v/>
      </c>
      <c r="AP289" s="32" t="str">
        <f t="shared" si="350"/>
        <v/>
      </c>
      <c r="AQ289" s="37" t="str">
        <f t="shared" si="369"/>
        <v/>
      </c>
      <c r="AR289" s="37">
        <f t="shared" si="370"/>
        <v>0</v>
      </c>
      <c r="AS289" s="32" t="str">
        <f t="shared" si="371"/>
        <v/>
      </c>
      <c r="AT289" s="32"/>
      <c r="AU289" s="8"/>
      <c r="AV289" s="8"/>
      <c r="AW289" s="20">
        <f t="shared" si="340"/>
        <v>283</v>
      </c>
      <c r="AX289" s="22">
        <f t="shared" si="336"/>
        <v>625</v>
      </c>
      <c r="AY289" s="8"/>
      <c r="AZ289" s="8"/>
      <c r="BA289" s="22">
        <f t="shared" si="341"/>
        <v>625</v>
      </c>
      <c r="BB289" s="32" t="str">
        <f t="shared" si="372"/>
        <v>NA</v>
      </c>
      <c r="BC289" s="33" t="str" cm="1">
        <f t="array" ref="BC289">IFERROR(_xlfn.XLOOKUP($B$4&amp;$B$11&amp;BB289,$A$69:$A$91&amp;$B$69:$B$91&amp;$C$69:$C$91,$D$69:$D$91),"")</f>
        <v/>
      </c>
      <c r="BD289" s="37" t="str">
        <f t="shared" si="403"/>
        <v/>
      </c>
      <c r="BE289" s="37">
        <f t="shared" si="373"/>
        <v>0</v>
      </c>
      <c r="BF289" s="37">
        <f t="shared" si="374"/>
        <v>0</v>
      </c>
      <c r="BG289" s="32" t="str">
        <f t="shared" si="375"/>
        <v/>
      </c>
      <c r="BK289" s="20">
        <f t="shared" si="351"/>
        <v>283</v>
      </c>
      <c r="BL289" s="22">
        <f t="shared" si="337"/>
        <v>625</v>
      </c>
      <c r="BO289" s="22">
        <f t="shared" si="344"/>
        <v>625</v>
      </c>
      <c r="BP289" s="32" t="str">
        <f t="shared" si="376"/>
        <v>NA</v>
      </c>
      <c r="BQ289" s="33" t="str" cm="1">
        <f t="array" ref="BQ289">IFERROR(_xlfn.XLOOKUP($B$4&amp;$B$11&amp;BP289,$A$69:$A$91&amp;$B$69:$B$91&amp;$C$69:$C$91,$D$69:$D$91),"")</f>
        <v/>
      </c>
      <c r="BR289" s="37" t="str">
        <f t="shared" si="404"/>
        <v/>
      </c>
      <c r="BS289" s="37">
        <f t="shared" si="377"/>
        <v>0</v>
      </c>
      <c r="BT289" s="37">
        <f t="shared" si="378"/>
        <v>0</v>
      </c>
      <c r="BU289" s="32" t="str">
        <f t="shared" si="379"/>
        <v/>
      </c>
      <c r="BV289" s="32"/>
      <c r="BY289" s="6">
        <f t="shared" si="357"/>
        <v>283</v>
      </c>
      <c r="BZ289" s="9">
        <f t="shared" si="380"/>
        <v>500</v>
      </c>
      <c r="CA289" s="6">
        <f t="shared" si="381"/>
        <v>0</v>
      </c>
      <c r="CC289" s="8">
        <f t="shared" si="345"/>
        <v>500</v>
      </c>
      <c r="CD289" s="42" t="str">
        <f t="shared" si="382"/>
        <v>NA</v>
      </c>
      <c r="CE289" s="43" t="str" cm="1">
        <f t="array" ref="CE289">IFERROR(_xlfn.XLOOKUP($B$4&amp;$B$11&amp;CD289,$A$69:$A$91&amp;$B$69:$B$91&amp;$C$69:$C$91,$D$69:$D$91),"")</f>
        <v/>
      </c>
      <c r="CF289" s="42" t="str">
        <f t="shared" si="352"/>
        <v/>
      </c>
      <c r="CG289" s="44" t="str">
        <f t="shared" si="383"/>
        <v/>
      </c>
      <c r="CH289" s="44">
        <f t="shared" si="384"/>
        <v>0</v>
      </c>
      <c r="CI289" s="42" t="str">
        <f t="shared" si="385"/>
        <v/>
      </c>
      <c r="CJ289" s="42"/>
      <c r="CM289" s="6">
        <f t="shared" si="358"/>
        <v>283</v>
      </c>
      <c r="CN289" s="9">
        <f t="shared" si="386"/>
        <v>500</v>
      </c>
      <c r="CQ289" s="8">
        <f t="shared" si="346"/>
        <v>500</v>
      </c>
      <c r="CR289" s="42" t="str">
        <f t="shared" si="387"/>
        <v>NA</v>
      </c>
      <c r="CS289" s="43" t="str" cm="1">
        <f t="array" ref="CS289">IFERROR(_xlfn.XLOOKUP($B$4&amp;$B$11&amp;CR289,$A$69:$A$91&amp;$B$69:$B$91&amp;$C$69:$C$91,$D$69:$D$91),"")</f>
        <v/>
      </c>
      <c r="CT289" s="42" t="str">
        <f t="shared" si="353"/>
        <v/>
      </c>
      <c r="CU289" s="44" t="str">
        <f t="shared" si="388"/>
        <v/>
      </c>
      <c r="CV289" s="44">
        <f t="shared" si="389"/>
        <v>0</v>
      </c>
      <c r="CW289" s="42" t="str">
        <f t="shared" si="390"/>
        <v/>
      </c>
      <c r="DA289" s="6">
        <f t="shared" si="359"/>
        <v>283</v>
      </c>
      <c r="DB289" s="4">
        <f t="shared" si="338"/>
        <v>625</v>
      </c>
      <c r="DC289" s="6">
        <f t="shared" si="391"/>
        <v>0</v>
      </c>
      <c r="DE289" s="24">
        <f t="shared" si="347"/>
        <v>625</v>
      </c>
      <c r="DF289" s="42" t="str">
        <f t="shared" si="392"/>
        <v>NA</v>
      </c>
      <c r="DG289" s="43" t="str" cm="1">
        <f t="array" ref="DG289">IFERROR(_xlfn.XLOOKUP($B$4&amp;$B$11&amp;DF289,$A$69:$A$91&amp;$B$69:$B$91&amp;$C$69:$C$91,$D$69:$D$91),"")</f>
        <v/>
      </c>
      <c r="DH289" s="44" t="str">
        <f t="shared" si="405"/>
        <v/>
      </c>
      <c r="DI289" s="44">
        <f t="shared" si="393"/>
        <v>0</v>
      </c>
      <c r="DJ289" s="44">
        <f t="shared" si="394"/>
        <v>0</v>
      </c>
      <c r="DK289" s="42" t="str">
        <f t="shared" si="395"/>
        <v/>
      </c>
      <c r="DL289" s="42"/>
      <c r="DO289" s="6">
        <f t="shared" si="360"/>
        <v>283</v>
      </c>
      <c r="DP289" s="3">
        <f t="shared" si="339"/>
        <v>625</v>
      </c>
      <c r="DS289" s="24">
        <f t="shared" si="354"/>
        <v>625</v>
      </c>
      <c r="DT289" s="42" t="str">
        <f t="shared" si="396"/>
        <v>NA</v>
      </c>
      <c r="DU289" s="43" t="str" cm="1">
        <f t="array" ref="DU289">IFERROR(_xlfn.XLOOKUP($B$4&amp;$B$11&amp;DT289,$A$69:$A$91&amp;$B$69:$B$91&amp;$C$69:$C$91,$D$69:$D$91),"")</f>
        <v/>
      </c>
      <c r="DV289" s="44" t="str">
        <f t="shared" si="406"/>
        <v/>
      </c>
      <c r="DW289" s="44">
        <f t="shared" si="397"/>
        <v>0</v>
      </c>
      <c r="DX289" s="44">
        <f t="shared" si="398"/>
        <v>0</v>
      </c>
      <c r="DY289" s="42" t="str">
        <f t="shared" si="399"/>
        <v/>
      </c>
      <c r="DZ289" s="42"/>
      <c r="EC289" s="6">
        <f t="shared" si="361"/>
        <v>283</v>
      </c>
      <c r="ED289" s="47">
        <f t="shared" si="409"/>
        <v>531.91489361702122</v>
      </c>
      <c r="EE289" s="6">
        <f t="shared" si="408"/>
        <v>0</v>
      </c>
      <c r="EG289" s="8">
        <f t="shared" si="348"/>
        <v>531.91489361702122</v>
      </c>
      <c r="EH289" s="45" t="s">
        <v>62</v>
      </c>
      <c r="EI289" s="110">
        <f t="shared" si="410"/>
        <v>0</v>
      </c>
      <c r="EJ289" s="109">
        <f t="shared" si="407"/>
        <v>0</v>
      </c>
      <c r="EK289" s="109">
        <f t="shared" si="400"/>
        <v>0</v>
      </c>
      <c r="EL289" s="44">
        <f t="shared" si="401"/>
        <v>0</v>
      </c>
      <c r="EM289" s="42" t="str">
        <f t="shared" si="402"/>
        <v/>
      </c>
    </row>
    <row r="290" spans="21:143" x14ac:dyDescent="0.25">
      <c r="U290" s="6">
        <f t="shared" si="355"/>
        <v>284</v>
      </c>
      <c r="V290" s="9">
        <f t="shared" si="362"/>
        <v>500</v>
      </c>
      <c r="Y290" s="8">
        <f t="shared" si="342"/>
        <v>500</v>
      </c>
      <c r="Z290" s="30" t="str">
        <f t="shared" si="363"/>
        <v>NA</v>
      </c>
      <c r="AA290" s="28" t="str" cm="1">
        <f t="array" ref="AA290">IFERROR(_xlfn.XLOOKUP($B$4&amp;$B$11&amp;Z290,$A$69:$A$91&amp;$B$69:$B$91&amp;$C$69:$C$91,$D$69:$D$91),"")</f>
        <v/>
      </c>
      <c r="AB290" s="30" t="str">
        <f t="shared" si="349"/>
        <v/>
      </c>
      <c r="AC290" s="29" t="str">
        <f t="shared" si="364"/>
        <v/>
      </c>
      <c r="AD290" s="29">
        <f t="shared" si="365"/>
        <v>0</v>
      </c>
      <c r="AE290" s="30" t="str">
        <f t="shared" si="366"/>
        <v/>
      </c>
      <c r="AI290" s="6">
        <f t="shared" si="356"/>
        <v>284</v>
      </c>
      <c r="AJ290" s="9">
        <f t="shared" si="367"/>
        <v>500</v>
      </c>
      <c r="AM290" s="8">
        <f t="shared" si="343"/>
        <v>500</v>
      </c>
      <c r="AN290" s="32" t="str">
        <f t="shared" si="368"/>
        <v>NA</v>
      </c>
      <c r="AO290" s="33" t="str" cm="1">
        <f t="array" ref="AO290">IFERROR(_xlfn.XLOOKUP($B$4&amp;$B$11&amp;AN290,$A$69:$A$91&amp;$B$69:$B$91&amp;$C$69:$C$91,$D$69:$D$91),"")</f>
        <v/>
      </c>
      <c r="AP290" s="32" t="str">
        <f t="shared" si="350"/>
        <v/>
      </c>
      <c r="AQ290" s="37" t="str">
        <f t="shared" si="369"/>
        <v/>
      </c>
      <c r="AR290" s="37">
        <f t="shared" si="370"/>
        <v>0</v>
      </c>
      <c r="AS290" s="32" t="str">
        <f t="shared" si="371"/>
        <v/>
      </c>
      <c r="AT290" s="32"/>
      <c r="AU290" s="8"/>
      <c r="AV290" s="8"/>
      <c r="AW290" s="20">
        <f t="shared" si="340"/>
        <v>284</v>
      </c>
      <c r="AX290" s="22">
        <f t="shared" si="336"/>
        <v>625</v>
      </c>
      <c r="AY290" s="8"/>
      <c r="AZ290" s="8"/>
      <c r="BA290" s="22">
        <f t="shared" si="341"/>
        <v>625</v>
      </c>
      <c r="BB290" s="32" t="str">
        <f t="shared" si="372"/>
        <v>NA</v>
      </c>
      <c r="BC290" s="33" t="str" cm="1">
        <f t="array" ref="BC290">IFERROR(_xlfn.XLOOKUP($B$4&amp;$B$11&amp;BB290,$A$69:$A$91&amp;$B$69:$B$91&amp;$C$69:$C$91,$D$69:$D$91),"")</f>
        <v/>
      </c>
      <c r="BD290" s="37" t="str">
        <f t="shared" si="403"/>
        <v/>
      </c>
      <c r="BE290" s="37">
        <f t="shared" si="373"/>
        <v>0</v>
      </c>
      <c r="BF290" s="37">
        <f t="shared" si="374"/>
        <v>0</v>
      </c>
      <c r="BG290" s="32" t="str">
        <f t="shared" si="375"/>
        <v/>
      </c>
      <c r="BK290" s="20">
        <f t="shared" si="351"/>
        <v>284</v>
      </c>
      <c r="BL290" s="22">
        <f t="shared" si="337"/>
        <v>625</v>
      </c>
      <c r="BO290" s="22">
        <f t="shared" si="344"/>
        <v>625</v>
      </c>
      <c r="BP290" s="32" t="str">
        <f t="shared" si="376"/>
        <v>NA</v>
      </c>
      <c r="BQ290" s="33" t="str" cm="1">
        <f t="array" ref="BQ290">IFERROR(_xlfn.XLOOKUP($B$4&amp;$B$11&amp;BP290,$A$69:$A$91&amp;$B$69:$B$91&amp;$C$69:$C$91,$D$69:$D$91),"")</f>
        <v/>
      </c>
      <c r="BR290" s="37" t="str">
        <f t="shared" si="404"/>
        <v/>
      </c>
      <c r="BS290" s="37">
        <f t="shared" si="377"/>
        <v>0</v>
      </c>
      <c r="BT290" s="37">
        <f t="shared" si="378"/>
        <v>0</v>
      </c>
      <c r="BU290" s="32" t="str">
        <f t="shared" si="379"/>
        <v/>
      </c>
      <c r="BV290" s="32"/>
      <c r="BY290" s="6">
        <f t="shared" si="357"/>
        <v>284</v>
      </c>
      <c r="BZ290" s="9">
        <f t="shared" si="380"/>
        <v>500</v>
      </c>
      <c r="CA290" s="6">
        <f t="shared" si="381"/>
        <v>0</v>
      </c>
      <c r="CC290" s="8">
        <f t="shared" si="345"/>
        <v>500</v>
      </c>
      <c r="CD290" s="42" t="str">
        <f t="shared" si="382"/>
        <v>NA</v>
      </c>
      <c r="CE290" s="43" t="str" cm="1">
        <f t="array" ref="CE290">IFERROR(_xlfn.XLOOKUP($B$4&amp;$B$11&amp;CD290,$A$69:$A$91&amp;$B$69:$B$91&amp;$C$69:$C$91,$D$69:$D$91),"")</f>
        <v/>
      </c>
      <c r="CF290" s="42" t="str">
        <f t="shared" si="352"/>
        <v/>
      </c>
      <c r="CG290" s="44" t="str">
        <f t="shared" si="383"/>
        <v/>
      </c>
      <c r="CH290" s="44">
        <f t="shared" si="384"/>
        <v>0</v>
      </c>
      <c r="CI290" s="42" t="str">
        <f t="shared" si="385"/>
        <v/>
      </c>
      <c r="CJ290" s="42"/>
      <c r="CM290" s="6">
        <f t="shared" si="358"/>
        <v>284</v>
      </c>
      <c r="CN290" s="9">
        <f t="shared" si="386"/>
        <v>500</v>
      </c>
      <c r="CQ290" s="8">
        <f t="shared" si="346"/>
        <v>500</v>
      </c>
      <c r="CR290" s="42" t="str">
        <f t="shared" si="387"/>
        <v>NA</v>
      </c>
      <c r="CS290" s="43" t="str" cm="1">
        <f t="array" ref="CS290">IFERROR(_xlfn.XLOOKUP($B$4&amp;$B$11&amp;CR290,$A$69:$A$91&amp;$B$69:$B$91&amp;$C$69:$C$91,$D$69:$D$91),"")</f>
        <v/>
      </c>
      <c r="CT290" s="42" t="str">
        <f t="shared" si="353"/>
        <v/>
      </c>
      <c r="CU290" s="44" t="str">
        <f t="shared" si="388"/>
        <v/>
      </c>
      <c r="CV290" s="44">
        <f t="shared" si="389"/>
        <v>0</v>
      </c>
      <c r="CW290" s="42" t="str">
        <f t="shared" si="390"/>
        <v/>
      </c>
      <c r="DA290" s="6">
        <f t="shared" si="359"/>
        <v>284</v>
      </c>
      <c r="DB290" s="4">
        <f t="shared" si="338"/>
        <v>625</v>
      </c>
      <c r="DC290" s="6">
        <f t="shared" si="391"/>
        <v>0</v>
      </c>
      <c r="DE290" s="24">
        <f t="shared" si="347"/>
        <v>625</v>
      </c>
      <c r="DF290" s="42" t="str">
        <f t="shared" si="392"/>
        <v>NA</v>
      </c>
      <c r="DG290" s="43" t="str" cm="1">
        <f t="array" ref="DG290">IFERROR(_xlfn.XLOOKUP($B$4&amp;$B$11&amp;DF290,$A$69:$A$91&amp;$B$69:$B$91&amp;$C$69:$C$91,$D$69:$D$91),"")</f>
        <v/>
      </c>
      <c r="DH290" s="44" t="str">
        <f t="shared" si="405"/>
        <v/>
      </c>
      <c r="DI290" s="44">
        <f t="shared" si="393"/>
        <v>0</v>
      </c>
      <c r="DJ290" s="44">
        <f t="shared" si="394"/>
        <v>0</v>
      </c>
      <c r="DK290" s="42" t="str">
        <f t="shared" si="395"/>
        <v/>
      </c>
      <c r="DL290" s="42"/>
      <c r="DO290" s="6">
        <f t="shared" si="360"/>
        <v>284</v>
      </c>
      <c r="DP290" s="3">
        <f t="shared" si="339"/>
        <v>625</v>
      </c>
      <c r="DS290" s="24">
        <f t="shared" si="354"/>
        <v>625</v>
      </c>
      <c r="DT290" s="42" t="str">
        <f t="shared" si="396"/>
        <v>NA</v>
      </c>
      <c r="DU290" s="43" t="str" cm="1">
        <f t="array" ref="DU290">IFERROR(_xlfn.XLOOKUP($B$4&amp;$B$11&amp;DT290,$A$69:$A$91&amp;$B$69:$B$91&amp;$C$69:$C$91,$D$69:$D$91),"")</f>
        <v/>
      </c>
      <c r="DV290" s="44" t="str">
        <f t="shared" si="406"/>
        <v/>
      </c>
      <c r="DW290" s="44">
        <f t="shared" si="397"/>
        <v>0</v>
      </c>
      <c r="DX290" s="44">
        <f t="shared" si="398"/>
        <v>0</v>
      </c>
      <c r="DY290" s="42" t="str">
        <f t="shared" si="399"/>
        <v/>
      </c>
      <c r="DZ290" s="42"/>
      <c r="EC290" s="6">
        <f t="shared" si="361"/>
        <v>284</v>
      </c>
      <c r="ED290" s="47">
        <f t="shared" si="409"/>
        <v>531.91489361702122</v>
      </c>
      <c r="EE290" s="6">
        <f t="shared" si="408"/>
        <v>0</v>
      </c>
      <c r="EG290" s="8">
        <f t="shared" si="348"/>
        <v>531.91489361702122</v>
      </c>
      <c r="EH290" s="45" t="s">
        <v>62</v>
      </c>
      <c r="EI290" s="110">
        <f t="shared" si="410"/>
        <v>0</v>
      </c>
      <c r="EJ290" s="109">
        <f t="shared" si="407"/>
        <v>0</v>
      </c>
      <c r="EK290" s="109">
        <f t="shared" si="400"/>
        <v>0</v>
      </c>
      <c r="EL290" s="44">
        <f t="shared" si="401"/>
        <v>0</v>
      </c>
      <c r="EM290" s="42" t="str">
        <f t="shared" si="402"/>
        <v/>
      </c>
    </row>
    <row r="291" spans="21:143" x14ac:dyDescent="0.25">
      <c r="U291" s="6">
        <f t="shared" si="355"/>
        <v>285</v>
      </c>
      <c r="V291" s="9">
        <f t="shared" si="362"/>
        <v>500</v>
      </c>
      <c r="Y291" s="8">
        <f t="shared" si="342"/>
        <v>500</v>
      </c>
      <c r="Z291" s="30" t="str">
        <f t="shared" si="363"/>
        <v>NA</v>
      </c>
      <c r="AA291" s="28" t="str" cm="1">
        <f t="array" ref="AA291">IFERROR(_xlfn.XLOOKUP($B$4&amp;$B$11&amp;Z291,$A$69:$A$91&amp;$B$69:$B$91&amp;$C$69:$C$91,$D$69:$D$91),"")</f>
        <v/>
      </c>
      <c r="AB291" s="30" t="str">
        <f t="shared" si="349"/>
        <v/>
      </c>
      <c r="AC291" s="29" t="str">
        <f t="shared" si="364"/>
        <v/>
      </c>
      <c r="AD291" s="29">
        <f t="shared" si="365"/>
        <v>0</v>
      </c>
      <c r="AE291" s="30" t="str">
        <f t="shared" si="366"/>
        <v/>
      </c>
      <c r="AI291" s="6">
        <f t="shared" si="356"/>
        <v>285</v>
      </c>
      <c r="AJ291" s="9">
        <f t="shared" si="367"/>
        <v>500</v>
      </c>
      <c r="AM291" s="8">
        <f t="shared" si="343"/>
        <v>500</v>
      </c>
      <c r="AN291" s="32" t="str">
        <f t="shared" si="368"/>
        <v>NA</v>
      </c>
      <c r="AO291" s="33" t="str" cm="1">
        <f t="array" ref="AO291">IFERROR(_xlfn.XLOOKUP($B$4&amp;$B$11&amp;AN291,$A$69:$A$91&amp;$B$69:$B$91&amp;$C$69:$C$91,$D$69:$D$91),"")</f>
        <v/>
      </c>
      <c r="AP291" s="32" t="str">
        <f t="shared" si="350"/>
        <v/>
      </c>
      <c r="AQ291" s="37" t="str">
        <f t="shared" si="369"/>
        <v/>
      </c>
      <c r="AR291" s="37">
        <f t="shared" si="370"/>
        <v>0</v>
      </c>
      <c r="AS291" s="32" t="str">
        <f t="shared" si="371"/>
        <v/>
      </c>
      <c r="AT291" s="32"/>
      <c r="AU291" s="8"/>
      <c r="AV291" s="8"/>
      <c r="AW291" s="20">
        <f t="shared" si="340"/>
        <v>285</v>
      </c>
      <c r="AX291" s="22">
        <f t="shared" si="336"/>
        <v>625</v>
      </c>
      <c r="AY291" s="8"/>
      <c r="AZ291" s="8"/>
      <c r="BA291" s="22">
        <f t="shared" si="341"/>
        <v>625</v>
      </c>
      <c r="BB291" s="32" t="str">
        <f t="shared" si="372"/>
        <v>NA</v>
      </c>
      <c r="BC291" s="33" t="str" cm="1">
        <f t="array" ref="BC291">IFERROR(_xlfn.XLOOKUP($B$4&amp;$B$11&amp;BB291,$A$69:$A$91&amp;$B$69:$B$91&amp;$C$69:$C$91,$D$69:$D$91),"")</f>
        <v/>
      </c>
      <c r="BD291" s="37" t="str">
        <f t="shared" si="403"/>
        <v/>
      </c>
      <c r="BE291" s="37">
        <f t="shared" si="373"/>
        <v>0</v>
      </c>
      <c r="BF291" s="37">
        <f t="shared" si="374"/>
        <v>0</v>
      </c>
      <c r="BG291" s="32" t="str">
        <f t="shared" si="375"/>
        <v/>
      </c>
      <c r="BK291" s="20">
        <f t="shared" si="351"/>
        <v>285</v>
      </c>
      <c r="BL291" s="22">
        <f t="shared" si="337"/>
        <v>625</v>
      </c>
      <c r="BO291" s="22">
        <f t="shared" si="344"/>
        <v>625</v>
      </c>
      <c r="BP291" s="32" t="str">
        <f t="shared" si="376"/>
        <v>NA</v>
      </c>
      <c r="BQ291" s="33" t="str" cm="1">
        <f t="array" ref="BQ291">IFERROR(_xlfn.XLOOKUP($B$4&amp;$B$11&amp;BP291,$A$69:$A$91&amp;$B$69:$B$91&amp;$C$69:$C$91,$D$69:$D$91),"")</f>
        <v/>
      </c>
      <c r="BR291" s="37" t="str">
        <f t="shared" si="404"/>
        <v/>
      </c>
      <c r="BS291" s="37">
        <f t="shared" si="377"/>
        <v>0</v>
      </c>
      <c r="BT291" s="37">
        <f t="shared" si="378"/>
        <v>0</v>
      </c>
      <c r="BU291" s="32" t="str">
        <f t="shared" si="379"/>
        <v/>
      </c>
      <c r="BV291" s="32"/>
      <c r="BY291" s="6">
        <f t="shared" si="357"/>
        <v>285</v>
      </c>
      <c r="BZ291" s="9">
        <f t="shared" si="380"/>
        <v>500</v>
      </c>
      <c r="CA291" s="6">
        <f t="shared" si="381"/>
        <v>0</v>
      </c>
      <c r="CC291" s="8">
        <f t="shared" si="345"/>
        <v>500</v>
      </c>
      <c r="CD291" s="42" t="str">
        <f t="shared" si="382"/>
        <v>NA</v>
      </c>
      <c r="CE291" s="43" t="str" cm="1">
        <f t="array" ref="CE291">IFERROR(_xlfn.XLOOKUP($B$4&amp;$B$11&amp;CD291,$A$69:$A$91&amp;$B$69:$B$91&amp;$C$69:$C$91,$D$69:$D$91),"")</f>
        <v/>
      </c>
      <c r="CF291" s="42" t="str">
        <f t="shared" si="352"/>
        <v/>
      </c>
      <c r="CG291" s="44" t="str">
        <f t="shared" si="383"/>
        <v/>
      </c>
      <c r="CH291" s="44">
        <f t="shared" si="384"/>
        <v>0</v>
      </c>
      <c r="CI291" s="42" t="str">
        <f t="shared" si="385"/>
        <v/>
      </c>
      <c r="CJ291" s="42"/>
      <c r="CM291" s="6">
        <f t="shared" si="358"/>
        <v>285</v>
      </c>
      <c r="CN291" s="9">
        <f t="shared" si="386"/>
        <v>500</v>
      </c>
      <c r="CQ291" s="8">
        <f t="shared" si="346"/>
        <v>500</v>
      </c>
      <c r="CR291" s="42" t="str">
        <f t="shared" si="387"/>
        <v>NA</v>
      </c>
      <c r="CS291" s="43" t="str" cm="1">
        <f t="array" ref="CS291">IFERROR(_xlfn.XLOOKUP($B$4&amp;$B$11&amp;CR291,$A$69:$A$91&amp;$B$69:$B$91&amp;$C$69:$C$91,$D$69:$D$91),"")</f>
        <v/>
      </c>
      <c r="CT291" s="42" t="str">
        <f t="shared" si="353"/>
        <v/>
      </c>
      <c r="CU291" s="44" t="str">
        <f t="shared" si="388"/>
        <v/>
      </c>
      <c r="CV291" s="44">
        <f t="shared" si="389"/>
        <v>0</v>
      </c>
      <c r="CW291" s="42" t="str">
        <f t="shared" si="390"/>
        <v/>
      </c>
      <c r="DA291" s="6">
        <f t="shared" si="359"/>
        <v>285</v>
      </c>
      <c r="DB291" s="4">
        <f t="shared" si="338"/>
        <v>625</v>
      </c>
      <c r="DC291" s="6">
        <f t="shared" si="391"/>
        <v>0</v>
      </c>
      <c r="DE291" s="24">
        <f t="shared" si="347"/>
        <v>625</v>
      </c>
      <c r="DF291" s="42" t="str">
        <f t="shared" si="392"/>
        <v>NA</v>
      </c>
      <c r="DG291" s="43" t="str" cm="1">
        <f t="array" ref="DG291">IFERROR(_xlfn.XLOOKUP($B$4&amp;$B$11&amp;DF291,$A$69:$A$91&amp;$B$69:$B$91&amp;$C$69:$C$91,$D$69:$D$91),"")</f>
        <v/>
      </c>
      <c r="DH291" s="44" t="str">
        <f t="shared" si="405"/>
        <v/>
      </c>
      <c r="DI291" s="44">
        <f t="shared" si="393"/>
        <v>0</v>
      </c>
      <c r="DJ291" s="44">
        <f t="shared" si="394"/>
        <v>0</v>
      </c>
      <c r="DK291" s="42" t="str">
        <f t="shared" si="395"/>
        <v/>
      </c>
      <c r="DL291" s="42"/>
      <c r="DO291" s="6">
        <f t="shared" si="360"/>
        <v>285</v>
      </c>
      <c r="DP291" s="3">
        <f t="shared" si="339"/>
        <v>625</v>
      </c>
      <c r="DS291" s="24">
        <f t="shared" si="354"/>
        <v>625</v>
      </c>
      <c r="DT291" s="42" t="str">
        <f t="shared" si="396"/>
        <v>NA</v>
      </c>
      <c r="DU291" s="43" t="str" cm="1">
        <f t="array" ref="DU291">IFERROR(_xlfn.XLOOKUP($B$4&amp;$B$11&amp;DT291,$A$69:$A$91&amp;$B$69:$B$91&amp;$C$69:$C$91,$D$69:$D$91),"")</f>
        <v/>
      </c>
      <c r="DV291" s="44" t="str">
        <f t="shared" si="406"/>
        <v/>
      </c>
      <c r="DW291" s="44">
        <f t="shared" si="397"/>
        <v>0</v>
      </c>
      <c r="DX291" s="44">
        <f t="shared" si="398"/>
        <v>0</v>
      </c>
      <c r="DY291" s="42" t="str">
        <f t="shared" si="399"/>
        <v/>
      </c>
      <c r="DZ291" s="42"/>
      <c r="EC291" s="6">
        <f t="shared" si="361"/>
        <v>285</v>
      </c>
      <c r="ED291" s="47">
        <f t="shared" si="409"/>
        <v>531.91489361702122</v>
      </c>
      <c r="EE291" s="6">
        <f t="shared" si="408"/>
        <v>0</v>
      </c>
      <c r="EG291" s="8">
        <f t="shared" si="348"/>
        <v>531.91489361702122</v>
      </c>
      <c r="EH291" s="45" t="s">
        <v>62</v>
      </c>
      <c r="EI291" s="110">
        <f t="shared" si="410"/>
        <v>0</v>
      </c>
      <c r="EJ291" s="109">
        <f t="shared" si="407"/>
        <v>0</v>
      </c>
      <c r="EK291" s="109">
        <f t="shared" si="400"/>
        <v>0</v>
      </c>
      <c r="EL291" s="44">
        <f t="shared" si="401"/>
        <v>0</v>
      </c>
      <c r="EM291" s="42" t="str">
        <f t="shared" si="402"/>
        <v/>
      </c>
    </row>
    <row r="292" spans="21:143" x14ac:dyDescent="0.25">
      <c r="U292" s="6">
        <f t="shared" si="355"/>
        <v>286</v>
      </c>
      <c r="V292" s="9">
        <f t="shared" si="362"/>
        <v>500</v>
      </c>
      <c r="Y292" s="8">
        <f t="shared" si="342"/>
        <v>500</v>
      </c>
      <c r="Z292" s="30" t="str">
        <f t="shared" si="363"/>
        <v>NA</v>
      </c>
      <c r="AA292" s="28" t="str" cm="1">
        <f t="array" ref="AA292">IFERROR(_xlfn.XLOOKUP($B$4&amp;$B$11&amp;Z292,$A$69:$A$91&amp;$B$69:$B$91&amp;$C$69:$C$91,$D$69:$D$91),"")</f>
        <v/>
      </c>
      <c r="AB292" s="30" t="str">
        <f t="shared" si="349"/>
        <v/>
      </c>
      <c r="AC292" s="29" t="str">
        <f t="shared" si="364"/>
        <v/>
      </c>
      <c r="AD292" s="29">
        <f t="shared" si="365"/>
        <v>0</v>
      </c>
      <c r="AE292" s="30" t="str">
        <f t="shared" si="366"/>
        <v/>
      </c>
      <c r="AI292" s="6">
        <f t="shared" si="356"/>
        <v>286</v>
      </c>
      <c r="AJ292" s="9">
        <f t="shared" si="367"/>
        <v>500</v>
      </c>
      <c r="AM292" s="8">
        <f t="shared" si="343"/>
        <v>500</v>
      </c>
      <c r="AN292" s="32" t="str">
        <f t="shared" si="368"/>
        <v>NA</v>
      </c>
      <c r="AO292" s="33" t="str" cm="1">
        <f t="array" ref="AO292">IFERROR(_xlfn.XLOOKUP($B$4&amp;$B$11&amp;AN292,$A$69:$A$91&amp;$B$69:$B$91&amp;$C$69:$C$91,$D$69:$D$91),"")</f>
        <v/>
      </c>
      <c r="AP292" s="32" t="str">
        <f t="shared" si="350"/>
        <v/>
      </c>
      <c r="AQ292" s="37" t="str">
        <f t="shared" si="369"/>
        <v/>
      </c>
      <c r="AR292" s="37">
        <f t="shared" si="370"/>
        <v>0</v>
      </c>
      <c r="AS292" s="32" t="str">
        <f t="shared" si="371"/>
        <v/>
      </c>
      <c r="AT292" s="32"/>
      <c r="AU292" s="8"/>
      <c r="AV292" s="8"/>
      <c r="AW292" s="20">
        <f t="shared" si="340"/>
        <v>286</v>
      </c>
      <c r="AX292" s="22">
        <f t="shared" si="336"/>
        <v>625</v>
      </c>
      <c r="AY292" s="8"/>
      <c r="AZ292" s="8"/>
      <c r="BA292" s="22">
        <f t="shared" si="341"/>
        <v>625</v>
      </c>
      <c r="BB292" s="32" t="str">
        <f t="shared" si="372"/>
        <v>NA</v>
      </c>
      <c r="BC292" s="33" t="str" cm="1">
        <f t="array" ref="BC292">IFERROR(_xlfn.XLOOKUP($B$4&amp;$B$11&amp;BB292,$A$69:$A$91&amp;$B$69:$B$91&amp;$C$69:$C$91,$D$69:$D$91),"")</f>
        <v/>
      </c>
      <c r="BD292" s="37" t="str">
        <f t="shared" si="403"/>
        <v/>
      </c>
      <c r="BE292" s="37">
        <f t="shared" si="373"/>
        <v>0</v>
      </c>
      <c r="BF292" s="37">
        <f t="shared" si="374"/>
        <v>0</v>
      </c>
      <c r="BG292" s="32" t="str">
        <f t="shared" si="375"/>
        <v/>
      </c>
      <c r="BK292" s="20">
        <f t="shared" si="351"/>
        <v>286</v>
      </c>
      <c r="BL292" s="22">
        <f t="shared" si="337"/>
        <v>625</v>
      </c>
      <c r="BO292" s="22">
        <f t="shared" si="344"/>
        <v>625</v>
      </c>
      <c r="BP292" s="32" t="str">
        <f t="shared" si="376"/>
        <v>NA</v>
      </c>
      <c r="BQ292" s="33" t="str" cm="1">
        <f t="array" ref="BQ292">IFERROR(_xlfn.XLOOKUP($B$4&amp;$B$11&amp;BP292,$A$69:$A$91&amp;$B$69:$B$91&amp;$C$69:$C$91,$D$69:$D$91),"")</f>
        <v/>
      </c>
      <c r="BR292" s="37" t="str">
        <f t="shared" si="404"/>
        <v/>
      </c>
      <c r="BS292" s="37">
        <f t="shared" si="377"/>
        <v>0</v>
      </c>
      <c r="BT292" s="37">
        <f t="shared" si="378"/>
        <v>0</v>
      </c>
      <c r="BU292" s="32" t="str">
        <f t="shared" si="379"/>
        <v/>
      </c>
      <c r="BV292" s="32"/>
      <c r="BY292" s="6">
        <f t="shared" si="357"/>
        <v>286</v>
      </c>
      <c r="BZ292" s="9">
        <f t="shared" si="380"/>
        <v>500</v>
      </c>
      <c r="CA292" s="6">
        <f t="shared" si="381"/>
        <v>0</v>
      </c>
      <c r="CC292" s="8">
        <f t="shared" si="345"/>
        <v>500</v>
      </c>
      <c r="CD292" s="42" t="str">
        <f t="shared" si="382"/>
        <v>NA</v>
      </c>
      <c r="CE292" s="43" t="str" cm="1">
        <f t="array" ref="CE292">IFERROR(_xlfn.XLOOKUP($B$4&amp;$B$11&amp;CD292,$A$69:$A$91&amp;$B$69:$B$91&amp;$C$69:$C$91,$D$69:$D$91),"")</f>
        <v/>
      </c>
      <c r="CF292" s="42" t="str">
        <f t="shared" si="352"/>
        <v/>
      </c>
      <c r="CG292" s="44" t="str">
        <f t="shared" si="383"/>
        <v/>
      </c>
      <c r="CH292" s="44">
        <f t="shared" si="384"/>
        <v>0</v>
      </c>
      <c r="CI292" s="42" t="str">
        <f t="shared" si="385"/>
        <v/>
      </c>
      <c r="CJ292" s="42"/>
      <c r="CM292" s="6">
        <f t="shared" si="358"/>
        <v>286</v>
      </c>
      <c r="CN292" s="9">
        <f t="shared" si="386"/>
        <v>500</v>
      </c>
      <c r="CQ292" s="8">
        <f t="shared" si="346"/>
        <v>500</v>
      </c>
      <c r="CR292" s="42" t="str">
        <f t="shared" si="387"/>
        <v>NA</v>
      </c>
      <c r="CS292" s="43" t="str" cm="1">
        <f t="array" ref="CS292">IFERROR(_xlfn.XLOOKUP($B$4&amp;$B$11&amp;CR292,$A$69:$A$91&amp;$B$69:$B$91&amp;$C$69:$C$91,$D$69:$D$91),"")</f>
        <v/>
      </c>
      <c r="CT292" s="42" t="str">
        <f t="shared" si="353"/>
        <v/>
      </c>
      <c r="CU292" s="44" t="str">
        <f t="shared" si="388"/>
        <v/>
      </c>
      <c r="CV292" s="44">
        <f t="shared" si="389"/>
        <v>0</v>
      </c>
      <c r="CW292" s="42" t="str">
        <f t="shared" si="390"/>
        <v/>
      </c>
      <c r="DA292" s="6">
        <f t="shared" si="359"/>
        <v>286</v>
      </c>
      <c r="DB292" s="4">
        <f t="shared" si="338"/>
        <v>625</v>
      </c>
      <c r="DC292" s="6">
        <f t="shared" si="391"/>
        <v>0</v>
      </c>
      <c r="DE292" s="24">
        <f t="shared" si="347"/>
        <v>625</v>
      </c>
      <c r="DF292" s="42" t="str">
        <f t="shared" si="392"/>
        <v>NA</v>
      </c>
      <c r="DG292" s="43" t="str" cm="1">
        <f t="array" ref="DG292">IFERROR(_xlfn.XLOOKUP($B$4&amp;$B$11&amp;DF292,$A$69:$A$91&amp;$B$69:$B$91&amp;$C$69:$C$91,$D$69:$D$91),"")</f>
        <v/>
      </c>
      <c r="DH292" s="44" t="str">
        <f t="shared" si="405"/>
        <v/>
      </c>
      <c r="DI292" s="44">
        <f t="shared" si="393"/>
        <v>0</v>
      </c>
      <c r="DJ292" s="44">
        <f t="shared" si="394"/>
        <v>0</v>
      </c>
      <c r="DK292" s="42" t="str">
        <f t="shared" si="395"/>
        <v/>
      </c>
      <c r="DL292" s="42"/>
      <c r="DO292" s="6">
        <f t="shared" si="360"/>
        <v>286</v>
      </c>
      <c r="DP292" s="3">
        <f t="shared" si="339"/>
        <v>625</v>
      </c>
      <c r="DS292" s="24">
        <f t="shared" si="354"/>
        <v>625</v>
      </c>
      <c r="DT292" s="42" t="str">
        <f t="shared" si="396"/>
        <v>NA</v>
      </c>
      <c r="DU292" s="43" t="str" cm="1">
        <f t="array" ref="DU292">IFERROR(_xlfn.XLOOKUP($B$4&amp;$B$11&amp;DT292,$A$69:$A$91&amp;$B$69:$B$91&amp;$C$69:$C$91,$D$69:$D$91),"")</f>
        <v/>
      </c>
      <c r="DV292" s="44" t="str">
        <f t="shared" si="406"/>
        <v/>
      </c>
      <c r="DW292" s="44">
        <f t="shared" si="397"/>
        <v>0</v>
      </c>
      <c r="DX292" s="44">
        <f t="shared" si="398"/>
        <v>0</v>
      </c>
      <c r="DY292" s="42" t="str">
        <f t="shared" si="399"/>
        <v/>
      </c>
      <c r="DZ292" s="42"/>
      <c r="EC292" s="6">
        <f t="shared" si="361"/>
        <v>286</v>
      </c>
      <c r="ED292" s="47">
        <f t="shared" si="409"/>
        <v>531.91489361702122</v>
      </c>
      <c r="EE292" s="6">
        <f t="shared" si="408"/>
        <v>0</v>
      </c>
      <c r="EG292" s="8">
        <f t="shared" si="348"/>
        <v>531.91489361702122</v>
      </c>
      <c r="EH292" s="45" t="s">
        <v>62</v>
      </c>
      <c r="EI292" s="110">
        <f t="shared" si="410"/>
        <v>0</v>
      </c>
      <c r="EJ292" s="109">
        <f t="shared" si="407"/>
        <v>0</v>
      </c>
      <c r="EK292" s="109">
        <f t="shared" si="400"/>
        <v>0</v>
      </c>
      <c r="EL292" s="44">
        <f t="shared" si="401"/>
        <v>0</v>
      </c>
      <c r="EM292" s="42" t="str">
        <f t="shared" si="402"/>
        <v/>
      </c>
    </row>
    <row r="293" spans="21:143" x14ac:dyDescent="0.25">
      <c r="U293" s="6">
        <f t="shared" si="355"/>
        <v>287</v>
      </c>
      <c r="V293" s="9">
        <f t="shared" si="362"/>
        <v>500</v>
      </c>
      <c r="Y293" s="8">
        <f t="shared" si="342"/>
        <v>500</v>
      </c>
      <c r="Z293" s="30" t="str">
        <f t="shared" si="363"/>
        <v>NA</v>
      </c>
      <c r="AA293" s="28" t="str" cm="1">
        <f t="array" ref="AA293">IFERROR(_xlfn.XLOOKUP($B$4&amp;$B$11&amp;Z293,$A$69:$A$91&amp;$B$69:$B$91&amp;$C$69:$C$91,$D$69:$D$91),"")</f>
        <v/>
      </c>
      <c r="AB293" s="30" t="str">
        <f t="shared" si="349"/>
        <v/>
      </c>
      <c r="AC293" s="29" t="str">
        <f t="shared" si="364"/>
        <v/>
      </c>
      <c r="AD293" s="29">
        <f t="shared" si="365"/>
        <v>0</v>
      </c>
      <c r="AE293" s="30" t="str">
        <f t="shared" si="366"/>
        <v/>
      </c>
      <c r="AI293" s="6">
        <f t="shared" si="356"/>
        <v>287</v>
      </c>
      <c r="AJ293" s="9">
        <f t="shared" si="367"/>
        <v>500</v>
      </c>
      <c r="AM293" s="8">
        <f t="shared" si="343"/>
        <v>500</v>
      </c>
      <c r="AN293" s="32" t="str">
        <f t="shared" si="368"/>
        <v>NA</v>
      </c>
      <c r="AO293" s="33" t="str" cm="1">
        <f t="array" ref="AO293">IFERROR(_xlfn.XLOOKUP($B$4&amp;$B$11&amp;AN293,$A$69:$A$91&amp;$B$69:$B$91&amp;$C$69:$C$91,$D$69:$D$91),"")</f>
        <v/>
      </c>
      <c r="AP293" s="32" t="str">
        <f t="shared" si="350"/>
        <v/>
      </c>
      <c r="AQ293" s="37" t="str">
        <f t="shared" si="369"/>
        <v/>
      </c>
      <c r="AR293" s="37">
        <f t="shared" si="370"/>
        <v>0</v>
      </c>
      <c r="AS293" s="32" t="str">
        <f t="shared" si="371"/>
        <v/>
      </c>
      <c r="AT293" s="32"/>
      <c r="AU293" s="8"/>
      <c r="AV293" s="8"/>
      <c r="AW293" s="20">
        <f t="shared" si="340"/>
        <v>287</v>
      </c>
      <c r="AX293" s="22">
        <f t="shared" si="336"/>
        <v>625</v>
      </c>
      <c r="AY293" s="8"/>
      <c r="AZ293" s="8"/>
      <c r="BA293" s="22">
        <f t="shared" si="341"/>
        <v>625</v>
      </c>
      <c r="BB293" s="32" t="str">
        <f t="shared" si="372"/>
        <v>NA</v>
      </c>
      <c r="BC293" s="33" t="str" cm="1">
        <f t="array" ref="BC293">IFERROR(_xlfn.XLOOKUP($B$4&amp;$B$11&amp;BB293,$A$69:$A$91&amp;$B$69:$B$91&amp;$C$69:$C$91,$D$69:$D$91),"")</f>
        <v/>
      </c>
      <c r="BD293" s="37" t="str">
        <f t="shared" si="403"/>
        <v/>
      </c>
      <c r="BE293" s="37">
        <f t="shared" si="373"/>
        <v>0</v>
      </c>
      <c r="BF293" s="37">
        <f t="shared" si="374"/>
        <v>0</v>
      </c>
      <c r="BG293" s="32" t="str">
        <f t="shared" si="375"/>
        <v/>
      </c>
      <c r="BK293" s="20">
        <f t="shared" si="351"/>
        <v>287</v>
      </c>
      <c r="BL293" s="22">
        <f t="shared" si="337"/>
        <v>625</v>
      </c>
      <c r="BO293" s="22">
        <f t="shared" si="344"/>
        <v>625</v>
      </c>
      <c r="BP293" s="32" t="str">
        <f t="shared" si="376"/>
        <v>NA</v>
      </c>
      <c r="BQ293" s="33" t="str" cm="1">
        <f t="array" ref="BQ293">IFERROR(_xlfn.XLOOKUP($B$4&amp;$B$11&amp;BP293,$A$69:$A$91&amp;$B$69:$B$91&amp;$C$69:$C$91,$D$69:$D$91),"")</f>
        <v/>
      </c>
      <c r="BR293" s="37" t="str">
        <f t="shared" si="404"/>
        <v/>
      </c>
      <c r="BS293" s="37">
        <f t="shared" si="377"/>
        <v>0</v>
      </c>
      <c r="BT293" s="37">
        <f t="shared" si="378"/>
        <v>0</v>
      </c>
      <c r="BU293" s="32" t="str">
        <f t="shared" si="379"/>
        <v/>
      </c>
      <c r="BV293" s="32"/>
      <c r="BY293" s="6">
        <f t="shared" si="357"/>
        <v>287</v>
      </c>
      <c r="BZ293" s="9">
        <f t="shared" si="380"/>
        <v>500</v>
      </c>
      <c r="CA293" s="6">
        <f t="shared" si="381"/>
        <v>0</v>
      </c>
      <c r="CC293" s="8">
        <f t="shared" si="345"/>
        <v>500</v>
      </c>
      <c r="CD293" s="42" t="str">
        <f t="shared" si="382"/>
        <v>NA</v>
      </c>
      <c r="CE293" s="43" t="str" cm="1">
        <f t="array" ref="CE293">IFERROR(_xlfn.XLOOKUP($B$4&amp;$B$11&amp;CD293,$A$69:$A$91&amp;$B$69:$B$91&amp;$C$69:$C$91,$D$69:$D$91),"")</f>
        <v/>
      </c>
      <c r="CF293" s="42" t="str">
        <f t="shared" si="352"/>
        <v/>
      </c>
      <c r="CG293" s="44" t="str">
        <f t="shared" si="383"/>
        <v/>
      </c>
      <c r="CH293" s="44">
        <f t="shared" si="384"/>
        <v>0</v>
      </c>
      <c r="CI293" s="42" t="str">
        <f t="shared" si="385"/>
        <v/>
      </c>
      <c r="CJ293" s="42"/>
      <c r="CM293" s="6">
        <f t="shared" si="358"/>
        <v>287</v>
      </c>
      <c r="CN293" s="9">
        <f t="shared" si="386"/>
        <v>500</v>
      </c>
      <c r="CQ293" s="8">
        <f t="shared" si="346"/>
        <v>500</v>
      </c>
      <c r="CR293" s="42" t="str">
        <f t="shared" si="387"/>
        <v>NA</v>
      </c>
      <c r="CS293" s="43" t="str" cm="1">
        <f t="array" ref="CS293">IFERROR(_xlfn.XLOOKUP($B$4&amp;$B$11&amp;CR293,$A$69:$A$91&amp;$B$69:$B$91&amp;$C$69:$C$91,$D$69:$D$91),"")</f>
        <v/>
      </c>
      <c r="CT293" s="42" t="str">
        <f t="shared" si="353"/>
        <v/>
      </c>
      <c r="CU293" s="44" t="str">
        <f t="shared" si="388"/>
        <v/>
      </c>
      <c r="CV293" s="44">
        <f t="shared" si="389"/>
        <v>0</v>
      </c>
      <c r="CW293" s="42" t="str">
        <f t="shared" si="390"/>
        <v/>
      </c>
      <c r="DA293" s="6">
        <f t="shared" si="359"/>
        <v>287</v>
      </c>
      <c r="DB293" s="4">
        <f t="shared" si="338"/>
        <v>625</v>
      </c>
      <c r="DC293" s="6">
        <f t="shared" si="391"/>
        <v>0</v>
      </c>
      <c r="DE293" s="24">
        <f t="shared" si="347"/>
        <v>625</v>
      </c>
      <c r="DF293" s="42" t="str">
        <f t="shared" si="392"/>
        <v>NA</v>
      </c>
      <c r="DG293" s="43" t="str" cm="1">
        <f t="array" ref="DG293">IFERROR(_xlfn.XLOOKUP($B$4&amp;$B$11&amp;DF293,$A$69:$A$91&amp;$B$69:$B$91&amp;$C$69:$C$91,$D$69:$D$91),"")</f>
        <v/>
      </c>
      <c r="DH293" s="44" t="str">
        <f t="shared" si="405"/>
        <v/>
      </c>
      <c r="DI293" s="44">
        <f t="shared" si="393"/>
        <v>0</v>
      </c>
      <c r="DJ293" s="44">
        <f t="shared" si="394"/>
        <v>0</v>
      </c>
      <c r="DK293" s="42" t="str">
        <f t="shared" si="395"/>
        <v/>
      </c>
      <c r="DL293" s="42"/>
      <c r="DO293" s="6">
        <f t="shared" si="360"/>
        <v>287</v>
      </c>
      <c r="DP293" s="3">
        <f t="shared" si="339"/>
        <v>625</v>
      </c>
      <c r="DS293" s="24">
        <f t="shared" si="354"/>
        <v>625</v>
      </c>
      <c r="DT293" s="42" t="str">
        <f t="shared" si="396"/>
        <v>NA</v>
      </c>
      <c r="DU293" s="43" t="str" cm="1">
        <f t="array" ref="DU293">IFERROR(_xlfn.XLOOKUP($B$4&amp;$B$11&amp;DT293,$A$69:$A$91&amp;$B$69:$B$91&amp;$C$69:$C$91,$D$69:$D$91),"")</f>
        <v/>
      </c>
      <c r="DV293" s="44" t="str">
        <f t="shared" si="406"/>
        <v/>
      </c>
      <c r="DW293" s="44">
        <f t="shared" si="397"/>
        <v>0</v>
      </c>
      <c r="DX293" s="44">
        <f t="shared" si="398"/>
        <v>0</v>
      </c>
      <c r="DY293" s="42" t="str">
        <f t="shared" si="399"/>
        <v/>
      </c>
      <c r="DZ293" s="42"/>
      <c r="EC293" s="6">
        <f t="shared" si="361"/>
        <v>287</v>
      </c>
      <c r="ED293" s="47">
        <f t="shared" si="409"/>
        <v>531.91489361702122</v>
      </c>
      <c r="EE293" s="6">
        <f t="shared" si="408"/>
        <v>0</v>
      </c>
      <c r="EG293" s="8">
        <f t="shared" si="348"/>
        <v>531.91489361702122</v>
      </c>
      <c r="EH293" s="45" t="s">
        <v>62</v>
      </c>
      <c r="EI293" s="110">
        <f t="shared" si="410"/>
        <v>0</v>
      </c>
      <c r="EJ293" s="109">
        <f t="shared" si="407"/>
        <v>0</v>
      </c>
      <c r="EK293" s="109">
        <f t="shared" si="400"/>
        <v>0</v>
      </c>
      <c r="EL293" s="44">
        <f t="shared" si="401"/>
        <v>0</v>
      </c>
      <c r="EM293" s="42" t="str">
        <f t="shared" si="402"/>
        <v/>
      </c>
    </row>
    <row r="294" spans="21:143" x14ac:dyDescent="0.25">
      <c r="U294" s="6">
        <f t="shared" si="355"/>
        <v>288</v>
      </c>
      <c r="V294" s="9">
        <f t="shared" si="362"/>
        <v>500</v>
      </c>
      <c r="Y294" s="8">
        <f t="shared" si="342"/>
        <v>500</v>
      </c>
      <c r="Z294" s="30" t="str">
        <f t="shared" si="363"/>
        <v>NA</v>
      </c>
      <c r="AA294" s="28" t="str" cm="1">
        <f t="array" ref="AA294">IFERROR(_xlfn.XLOOKUP($B$4&amp;$B$11&amp;Z294,$A$69:$A$91&amp;$B$69:$B$91&amp;$C$69:$C$91,$D$69:$D$91),"")</f>
        <v/>
      </c>
      <c r="AB294" s="30" t="str">
        <f t="shared" si="349"/>
        <v/>
      </c>
      <c r="AC294" s="29" t="str">
        <f t="shared" si="364"/>
        <v/>
      </c>
      <c r="AD294" s="29">
        <f t="shared" si="365"/>
        <v>0</v>
      </c>
      <c r="AE294" s="30" t="str">
        <f t="shared" si="366"/>
        <v/>
      </c>
      <c r="AI294" s="6">
        <f t="shared" si="356"/>
        <v>288</v>
      </c>
      <c r="AJ294" s="9">
        <f t="shared" si="367"/>
        <v>500</v>
      </c>
      <c r="AM294" s="8">
        <f t="shared" si="343"/>
        <v>500</v>
      </c>
      <c r="AN294" s="32" t="str">
        <f t="shared" si="368"/>
        <v>NA</v>
      </c>
      <c r="AO294" s="33" t="str" cm="1">
        <f t="array" ref="AO294">IFERROR(_xlfn.XLOOKUP($B$4&amp;$B$11&amp;AN294,$A$69:$A$91&amp;$B$69:$B$91&amp;$C$69:$C$91,$D$69:$D$91),"")</f>
        <v/>
      </c>
      <c r="AP294" s="32" t="str">
        <f t="shared" si="350"/>
        <v/>
      </c>
      <c r="AQ294" s="37" t="str">
        <f t="shared" si="369"/>
        <v/>
      </c>
      <c r="AR294" s="37">
        <f t="shared" si="370"/>
        <v>0</v>
      </c>
      <c r="AS294" s="32" t="str">
        <f t="shared" si="371"/>
        <v/>
      </c>
      <c r="AT294" s="32"/>
      <c r="AU294" s="8"/>
      <c r="AV294" s="8"/>
      <c r="AW294" s="20">
        <f t="shared" si="340"/>
        <v>288</v>
      </c>
      <c r="AX294" s="22">
        <f t="shared" si="336"/>
        <v>625</v>
      </c>
      <c r="AY294" s="8"/>
      <c r="AZ294" s="8"/>
      <c r="BA294" s="22">
        <f t="shared" si="341"/>
        <v>625</v>
      </c>
      <c r="BB294" s="32" t="str">
        <f t="shared" si="372"/>
        <v>NA</v>
      </c>
      <c r="BC294" s="33" t="str" cm="1">
        <f t="array" ref="BC294">IFERROR(_xlfn.XLOOKUP($B$4&amp;$B$11&amp;BB294,$A$69:$A$91&amp;$B$69:$B$91&amp;$C$69:$C$91,$D$69:$D$91),"")</f>
        <v/>
      </c>
      <c r="BD294" s="37" t="str">
        <f t="shared" si="403"/>
        <v/>
      </c>
      <c r="BE294" s="37">
        <f t="shared" si="373"/>
        <v>0</v>
      </c>
      <c r="BF294" s="37">
        <f t="shared" si="374"/>
        <v>0</v>
      </c>
      <c r="BG294" s="32" t="str">
        <f t="shared" si="375"/>
        <v/>
      </c>
      <c r="BK294" s="20">
        <f t="shared" si="351"/>
        <v>288</v>
      </c>
      <c r="BL294" s="22">
        <f t="shared" si="337"/>
        <v>625</v>
      </c>
      <c r="BO294" s="22">
        <f t="shared" si="344"/>
        <v>625</v>
      </c>
      <c r="BP294" s="32" t="str">
        <f t="shared" si="376"/>
        <v>NA</v>
      </c>
      <c r="BQ294" s="33" t="str" cm="1">
        <f t="array" ref="BQ294">IFERROR(_xlfn.XLOOKUP($B$4&amp;$B$11&amp;BP294,$A$69:$A$91&amp;$B$69:$B$91&amp;$C$69:$C$91,$D$69:$D$91),"")</f>
        <v/>
      </c>
      <c r="BR294" s="37" t="str">
        <f t="shared" si="404"/>
        <v/>
      </c>
      <c r="BS294" s="37">
        <f t="shared" si="377"/>
        <v>0</v>
      </c>
      <c r="BT294" s="37">
        <f t="shared" si="378"/>
        <v>0</v>
      </c>
      <c r="BU294" s="32" t="str">
        <f t="shared" si="379"/>
        <v/>
      </c>
      <c r="BV294" s="32"/>
      <c r="BY294" s="6">
        <f t="shared" si="357"/>
        <v>288</v>
      </c>
      <c r="BZ294" s="9">
        <f t="shared" si="380"/>
        <v>500</v>
      </c>
      <c r="CA294" s="6">
        <f t="shared" si="381"/>
        <v>395</v>
      </c>
      <c r="CC294" s="8">
        <f t="shared" si="345"/>
        <v>895</v>
      </c>
      <c r="CD294" s="42" t="str">
        <f t="shared" si="382"/>
        <v>NA</v>
      </c>
      <c r="CE294" s="43" t="str" cm="1">
        <f t="array" ref="CE294">IFERROR(_xlfn.XLOOKUP($B$4&amp;$B$11&amp;CD294,$A$69:$A$91&amp;$B$69:$B$91&amp;$C$69:$C$91,$D$69:$D$91),"")</f>
        <v/>
      </c>
      <c r="CF294" s="42" t="str">
        <f t="shared" si="352"/>
        <v/>
      </c>
      <c r="CG294" s="44" t="str">
        <f t="shared" si="383"/>
        <v/>
      </c>
      <c r="CH294" s="44">
        <f t="shared" si="384"/>
        <v>395</v>
      </c>
      <c r="CI294" s="42" t="str">
        <f t="shared" si="385"/>
        <v/>
      </c>
      <c r="CJ294" s="42"/>
      <c r="CM294" s="6">
        <f t="shared" si="358"/>
        <v>288</v>
      </c>
      <c r="CN294" s="9">
        <f t="shared" si="386"/>
        <v>500</v>
      </c>
      <c r="CQ294" s="8">
        <f t="shared" si="346"/>
        <v>500</v>
      </c>
      <c r="CR294" s="42" t="str">
        <f t="shared" si="387"/>
        <v>NA</v>
      </c>
      <c r="CS294" s="43" t="str" cm="1">
        <f t="array" ref="CS294">IFERROR(_xlfn.XLOOKUP($B$4&amp;$B$11&amp;CR294,$A$69:$A$91&amp;$B$69:$B$91&amp;$C$69:$C$91,$D$69:$D$91),"")</f>
        <v/>
      </c>
      <c r="CT294" s="42" t="str">
        <f t="shared" si="353"/>
        <v/>
      </c>
      <c r="CU294" s="44" t="str">
        <f t="shared" si="388"/>
        <v/>
      </c>
      <c r="CV294" s="44">
        <f t="shared" si="389"/>
        <v>0</v>
      </c>
      <c r="CW294" s="42" t="str">
        <f t="shared" si="390"/>
        <v/>
      </c>
      <c r="DA294" s="6">
        <f t="shared" si="359"/>
        <v>288</v>
      </c>
      <c r="DB294" s="4">
        <f t="shared" si="338"/>
        <v>625</v>
      </c>
      <c r="DC294" s="6">
        <f t="shared" si="391"/>
        <v>395</v>
      </c>
      <c r="DE294" s="24">
        <f t="shared" si="347"/>
        <v>1020</v>
      </c>
      <c r="DF294" s="42" t="str">
        <f t="shared" si="392"/>
        <v>NA</v>
      </c>
      <c r="DG294" s="43" t="str" cm="1">
        <f t="array" ref="DG294">IFERROR(_xlfn.XLOOKUP($B$4&amp;$B$11&amp;DF294,$A$69:$A$91&amp;$B$69:$B$91&amp;$C$69:$C$91,$D$69:$D$91),"")</f>
        <v/>
      </c>
      <c r="DH294" s="44" t="str">
        <f t="shared" si="405"/>
        <v/>
      </c>
      <c r="DI294" s="44">
        <f t="shared" si="393"/>
        <v>0</v>
      </c>
      <c r="DJ294" s="44">
        <f t="shared" si="394"/>
        <v>395</v>
      </c>
      <c r="DK294" s="42" t="str">
        <f t="shared" si="395"/>
        <v/>
      </c>
      <c r="DL294" s="42"/>
      <c r="DO294" s="6">
        <f t="shared" si="360"/>
        <v>288</v>
      </c>
      <c r="DP294" s="3">
        <f t="shared" si="339"/>
        <v>625</v>
      </c>
      <c r="DS294" s="24">
        <f t="shared" si="354"/>
        <v>625</v>
      </c>
      <c r="DT294" s="42" t="str">
        <f t="shared" si="396"/>
        <v>NA</v>
      </c>
      <c r="DU294" s="43" t="str" cm="1">
        <f t="array" ref="DU294">IFERROR(_xlfn.XLOOKUP($B$4&amp;$B$11&amp;DT294,$A$69:$A$91&amp;$B$69:$B$91&amp;$C$69:$C$91,$D$69:$D$91),"")</f>
        <v/>
      </c>
      <c r="DV294" s="44" t="str">
        <f t="shared" si="406"/>
        <v/>
      </c>
      <c r="DW294" s="44">
        <f t="shared" si="397"/>
        <v>0</v>
      </c>
      <c r="DX294" s="44">
        <f t="shared" si="398"/>
        <v>0</v>
      </c>
      <c r="DY294" s="42" t="str">
        <f t="shared" si="399"/>
        <v/>
      </c>
      <c r="DZ294" s="42"/>
      <c r="EC294" s="6">
        <f t="shared" si="361"/>
        <v>288</v>
      </c>
      <c r="ED294" s="47">
        <f t="shared" si="409"/>
        <v>531.91489361702122</v>
      </c>
      <c r="EE294" s="6">
        <f t="shared" si="408"/>
        <v>395</v>
      </c>
      <c r="EG294" s="8">
        <f t="shared" si="348"/>
        <v>926.91489361702122</v>
      </c>
      <c r="EH294" s="45" t="s">
        <v>62</v>
      </c>
      <c r="EI294" s="110">
        <f t="shared" si="410"/>
        <v>0</v>
      </c>
      <c r="EJ294" s="109">
        <f t="shared" si="407"/>
        <v>0</v>
      </c>
      <c r="EK294" s="109">
        <f t="shared" si="400"/>
        <v>0</v>
      </c>
      <c r="EL294" s="44">
        <f t="shared" si="401"/>
        <v>395</v>
      </c>
      <c r="EM294" s="42" t="str">
        <f t="shared" si="402"/>
        <v/>
      </c>
    </row>
    <row r="295" spans="21:143" x14ac:dyDescent="0.25">
      <c r="U295" s="6">
        <f t="shared" si="355"/>
        <v>289</v>
      </c>
      <c r="V295" s="9">
        <f t="shared" si="362"/>
        <v>500</v>
      </c>
      <c r="Y295" s="8">
        <f t="shared" si="342"/>
        <v>500</v>
      </c>
      <c r="Z295" s="30" t="str">
        <f t="shared" si="363"/>
        <v>NA</v>
      </c>
      <c r="AA295" s="28" t="str" cm="1">
        <f t="array" ref="AA295">IFERROR(_xlfn.XLOOKUP($B$4&amp;$B$11&amp;Z295,$A$69:$A$91&amp;$B$69:$B$91&amp;$C$69:$C$91,$D$69:$D$91),"")</f>
        <v/>
      </c>
      <c r="AB295" s="30" t="str">
        <f t="shared" si="349"/>
        <v/>
      </c>
      <c r="AC295" s="29" t="str">
        <f t="shared" si="364"/>
        <v/>
      </c>
      <c r="AD295" s="29">
        <f t="shared" si="365"/>
        <v>0</v>
      </c>
      <c r="AE295" s="30" t="str">
        <f t="shared" si="366"/>
        <v/>
      </c>
      <c r="AI295" s="6">
        <f t="shared" si="356"/>
        <v>289</v>
      </c>
      <c r="AJ295" s="9">
        <f t="shared" si="367"/>
        <v>500</v>
      </c>
      <c r="AM295" s="8">
        <f t="shared" si="343"/>
        <v>500</v>
      </c>
      <c r="AN295" s="32" t="str">
        <f t="shared" si="368"/>
        <v>NA</v>
      </c>
      <c r="AO295" s="33" t="str" cm="1">
        <f t="array" ref="AO295">IFERROR(_xlfn.XLOOKUP($B$4&amp;$B$11&amp;AN295,$A$69:$A$91&amp;$B$69:$B$91&amp;$C$69:$C$91,$D$69:$D$91),"")</f>
        <v/>
      </c>
      <c r="AP295" s="32" t="str">
        <f t="shared" si="350"/>
        <v/>
      </c>
      <c r="AQ295" s="37" t="str">
        <f t="shared" si="369"/>
        <v/>
      </c>
      <c r="AR295" s="37">
        <f t="shared" si="370"/>
        <v>0</v>
      </c>
      <c r="AS295" s="32" t="str">
        <f t="shared" si="371"/>
        <v/>
      </c>
      <c r="AT295" s="32"/>
      <c r="AU295" s="8"/>
      <c r="AV295" s="8"/>
      <c r="AW295" s="20">
        <f t="shared" si="340"/>
        <v>289</v>
      </c>
      <c r="AX295" s="22">
        <f t="shared" si="336"/>
        <v>625</v>
      </c>
      <c r="AY295" s="8"/>
      <c r="AZ295" s="8"/>
      <c r="BA295" s="22">
        <f t="shared" si="341"/>
        <v>625</v>
      </c>
      <c r="BB295" s="32" t="str">
        <f t="shared" si="372"/>
        <v>NA</v>
      </c>
      <c r="BC295" s="33" t="str" cm="1">
        <f t="array" ref="BC295">IFERROR(_xlfn.XLOOKUP($B$4&amp;$B$11&amp;BB295,$A$69:$A$91&amp;$B$69:$B$91&amp;$C$69:$C$91,$D$69:$D$91),"")</f>
        <v/>
      </c>
      <c r="BD295" s="37" t="str">
        <f t="shared" si="403"/>
        <v/>
      </c>
      <c r="BE295" s="37">
        <f t="shared" si="373"/>
        <v>0</v>
      </c>
      <c r="BF295" s="37">
        <f t="shared" si="374"/>
        <v>0</v>
      </c>
      <c r="BG295" s="32" t="str">
        <f t="shared" si="375"/>
        <v/>
      </c>
      <c r="BK295" s="20">
        <f t="shared" si="351"/>
        <v>289</v>
      </c>
      <c r="BL295" s="22">
        <f t="shared" si="337"/>
        <v>625</v>
      </c>
      <c r="BO295" s="22">
        <f t="shared" si="344"/>
        <v>625</v>
      </c>
      <c r="BP295" s="32" t="str">
        <f t="shared" si="376"/>
        <v>NA</v>
      </c>
      <c r="BQ295" s="33" t="str" cm="1">
        <f t="array" ref="BQ295">IFERROR(_xlfn.XLOOKUP($B$4&amp;$B$11&amp;BP295,$A$69:$A$91&amp;$B$69:$B$91&amp;$C$69:$C$91,$D$69:$D$91),"")</f>
        <v/>
      </c>
      <c r="BR295" s="37" t="str">
        <f t="shared" si="404"/>
        <v/>
      </c>
      <c r="BS295" s="37">
        <f t="shared" si="377"/>
        <v>0</v>
      </c>
      <c r="BT295" s="37">
        <f t="shared" si="378"/>
        <v>0</v>
      </c>
      <c r="BU295" s="32" t="str">
        <f t="shared" si="379"/>
        <v/>
      </c>
      <c r="BV295" s="32"/>
      <c r="BY295" s="6">
        <f t="shared" si="357"/>
        <v>289</v>
      </c>
      <c r="BZ295" s="9">
        <f t="shared" si="380"/>
        <v>500</v>
      </c>
      <c r="CA295" s="6">
        <f t="shared" si="381"/>
        <v>0</v>
      </c>
      <c r="CC295" s="8">
        <f t="shared" si="345"/>
        <v>500</v>
      </c>
      <c r="CD295" s="42" t="str">
        <f t="shared" si="382"/>
        <v>NA</v>
      </c>
      <c r="CE295" s="43" t="str" cm="1">
        <f t="array" ref="CE295">IFERROR(_xlfn.XLOOKUP($B$4&amp;$B$11&amp;CD295,$A$69:$A$91&amp;$B$69:$B$91&amp;$C$69:$C$91,$D$69:$D$91),"")</f>
        <v/>
      </c>
      <c r="CF295" s="42" t="str">
        <f t="shared" si="352"/>
        <v/>
      </c>
      <c r="CG295" s="44" t="str">
        <f t="shared" si="383"/>
        <v/>
      </c>
      <c r="CH295" s="44">
        <f t="shared" si="384"/>
        <v>0</v>
      </c>
      <c r="CI295" s="42" t="str">
        <f t="shared" si="385"/>
        <v/>
      </c>
      <c r="CJ295" s="42"/>
      <c r="CM295" s="6">
        <f t="shared" si="358"/>
        <v>289</v>
      </c>
      <c r="CN295" s="9">
        <f t="shared" si="386"/>
        <v>500</v>
      </c>
      <c r="CQ295" s="8">
        <f t="shared" si="346"/>
        <v>500</v>
      </c>
      <c r="CR295" s="42" t="str">
        <f t="shared" si="387"/>
        <v>NA</v>
      </c>
      <c r="CS295" s="43" t="str" cm="1">
        <f t="array" ref="CS295">IFERROR(_xlfn.XLOOKUP($B$4&amp;$B$11&amp;CR295,$A$69:$A$91&amp;$B$69:$B$91&amp;$C$69:$C$91,$D$69:$D$91),"")</f>
        <v/>
      </c>
      <c r="CT295" s="42" t="str">
        <f t="shared" si="353"/>
        <v/>
      </c>
      <c r="CU295" s="44" t="str">
        <f t="shared" si="388"/>
        <v/>
      </c>
      <c r="CV295" s="44">
        <f t="shared" si="389"/>
        <v>0</v>
      </c>
      <c r="CW295" s="42" t="str">
        <f t="shared" si="390"/>
        <v/>
      </c>
      <c r="DA295" s="6">
        <f t="shared" si="359"/>
        <v>289</v>
      </c>
      <c r="DB295" s="4">
        <f t="shared" si="338"/>
        <v>625</v>
      </c>
      <c r="DC295" s="6">
        <f t="shared" si="391"/>
        <v>0</v>
      </c>
      <c r="DE295" s="24">
        <f t="shared" si="347"/>
        <v>625</v>
      </c>
      <c r="DF295" s="42" t="str">
        <f t="shared" si="392"/>
        <v>NA</v>
      </c>
      <c r="DG295" s="43" t="str" cm="1">
        <f t="array" ref="DG295">IFERROR(_xlfn.XLOOKUP($B$4&amp;$B$11&amp;DF295,$A$69:$A$91&amp;$B$69:$B$91&amp;$C$69:$C$91,$D$69:$D$91),"")</f>
        <v/>
      </c>
      <c r="DH295" s="44" t="str">
        <f t="shared" si="405"/>
        <v/>
      </c>
      <c r="DI295" s="44">
        <f t="shared" si="393"/>
        <v>0</v>
      </c>
      <c r="DJ295" s="44">
        <f t="shared" si="394"/>
        <v>0</v>
      </c>
      <c r="DK295" s="42" t="str">
        <f t="shared" si="395"/>
        <v/>
      </c>
      <c r="DL295" s="42"/>
      <c r="DO295" s="6">
        <f t="shared" si="360"/>
        <v>289</v>
      </c>
      <c r="DP295" s="3">
        <f t="shared" si="339"/>
        <v>625</v>
      </c>
      <c r="DS295" s="24">
        <f t="shared" si="354"/>
        <v>625</v>
      </c>
      <c r="DT295" s="42" t="str">
        <f t="shared" si="396"/>
        <v>NA</v>
      </c>
      <c r="DU295" s="43" t="str" cm="1">
        <f t="array" ref="DU295">IFERROR(_xlfn.XLOOKUP($B$4&amp;$B$11&amp;DT295,$A$69:$A$91&amp;$B$69:$B$91&amp;$C$69:$C$91,$D$69:$D$91),"")</f>
        <v/>
      </c>
      <c r="DV295" s="44" t="str">
        <f t="shared" si="406"/>
        <v/>
      </c>
      <c r="DW295" s="44">
        <f t="shared" si="397"/>
        <v>0</v>
      </c>
      <c r="DX295" s="44">
        <f t="shared" si="398"/>
        <v>0</v>
      </c>
      <c r="DY295" s="42" t="str">
        <f t="shared" si="399"/>
        <v/>
      </c>
      <c r="DZ295" s="42"/>
      <c r="EC295" s="6">
        <f t="shared" si="361"/>
        <v>289</v>
      </c>
      <c r="ED295" s="47">
        <f t="shared" si="409"/>
        <v>531.91489361702122</v>
      </c>
      <c r="EE295" s="6">
        <f t="shared" si="408"/>
        <v>0</v>
      </c>
      <c r="EG295" s="8">
        <f t="shared" si="348"/>
        <v>531.91489361702122</v>
      </c>
      <c r="EH295" s="45" t="s">
        <v>62</v>
      </c>
      <c r="EI295" s="110">
        <f t="shared" si="410"/>
        <v>0</v>
      </c>
      <c r="EJ295" s="109">
        <f t="shared" si="407"/>
        <v>0</v>
      </c>
      <c r="EK295" s="109">
        <f t="shared" si="400"/>
        <v>0</v>
      </c>
      <c r="EL295" s="44">
        <f t="shared" si="401"/>
        <v>0</v>
      </c>
      <c r="EM295" s="42" t="str">
        <f t="shared" si="402"/>
        <v/>
      </c>
    </row>
    <row r="296" spans="21:143" x14ac:dyDescent="0.25">
      <c r="U296" s="6">
        <f t="shared" si="355"/>
        <v>290</v>
      </c>
      <c r="V296" s="9">
        <f t="shared" si="362"/>
        <v>500</v>
      </c>
      <c r="Y296" s="8">
        <f t="shared" si="342"/>
        <v>500</v>
      </c>
      <c r="Z296" s="30" t="str">
        <f t="shared" si="363"/>
        <v>NA</v>
      </c>
      <c r="AA296" s="28" t="str" cm="1">
        <f t="array" ref="AA296">IFERROR(_xlfn.XLOOKUP($B$4&amp;$B$11&amp;Z296,$A$69:$A$91&amp;$B$69:$B$91&amp;$C$69:$C$91,$D$69:$D$91),"")</f>
        <v/>
      </c>
      <c r="AB296" s="30" t="str">
        <f t="shared" si="349"/>
        <v/>
      </c>
      <c r="AC296" s="29" t="str">
        <f t="shared" si="364"/>
        <v/>
      </c>
      <c r="AD296" s="29">
        <f t="shared" si="365"/>
        <v>0</v>
      </c>
      <c r="AE296" s="30" t="str">
        <f t="shared" si="366"/>
        <v/>
      </c>
      <c r="AI296" s="6">
        <f t="shared" si="356"/>
        <v>290</v>
      </c>
      <c r="AJ296" s="9">
        <f t="shared" si="367"/>
        <v>500</v>
      </c>
      <c r="AM296" s="8">
        <f t="shared" si="343"/>
        <v>500</v>
      </c>
      <c r="AN296" s="32" t="str">
        <f t="shared" si="368"/>
        <v>NA</v>
      </c>
      <c r="AO296" s="33" t="str" cm="1">
        <f t="array" ref="AO296">IFERROR(_xlfn.XLOOKUP($B$4&amp;$B$11&amp;AN296,$A$69:$A$91&amp;$B$69:$B$91&amp;$C$69:$C$91,$D$69:$D$91),"")</f>
        <v/>
      </c>
      <c r="AP296" s="32" t="str">
        <f t="shared" si="350"/>
        <v/>
      </c>
      <c r="AQ296" s="37" t="str">
        <f t="shared" si="369"/>
        <v/>
      </c>
      <c r="AR296" s="37">
        <f t="shared" si="370"/>
        <v>0</v>
      </c>
      <c r="AS296" s="32" t="str">
        <f t="shared" si="371"/>
        <v/>
      </c>
      <c r="AT296" s="32"/>
      <c r="AU296" s="8"/>
      <c r="AV296" s="8"/>
      <c r="AW296" s="20">
        <f t="shared" si="340"/>
        <v>290</v>
      </c>
      <c r="AX296" s="22">
        <f t="shared" si="336"/>
        <v>625</v>
      </c>
      <c r="AY296" s="8"/>
      <c r="AZ296" s="8"/>
      <c r="BA296" s="22">
        <f t="shared" si="341"/>
        <v>625</v>
      </c>
      <c r="BB296" s="32" t="str">
        <f t="shared" si="372"/>
        <v>NA</v>
      </c>
      <c r="BC296" s="33" t="str" cm="1">
        <f t="array" ref="BC296">IFERROR(_xlfn.XLOOKUP($B$4&amp;$B$11&amp;BB296,$A$69:$A$91&amp;$B$69:$B$91&amp;$C$69:$C$91,$D$69:$D$91),"")</f>
        <v/>
      </c>
      <c r="BD296" s="37" t="str">
        <f t="shared" si="403"/>
        <v/>
      </c>
      <c r="BE296" s="37">
        <f t="shared" si="373"/>
        <v>0</v>
      </c>
      <c r="BF296" s="37">
        <f t="shared" si="374"/>
        <v>0</v>
      </c>
      <c r="BG296" s="32" t="str">
        <f t="shared" si="375"/>
        <v/>
      </c>
      <c r="BK296" s="20">
        <f t="shared" si="351"/>
        <v>290</v>
      </c>
      <c r="BL296" s="22">
        <f t="shared" si="337"/>
        <v>625</v>
      </c>
      <c r="BO296" s="22">
        <f t="shared" si="344"/>
        <v>625</v>
      </c>
      <c r="BP296" s="32" t="str">
        <f t="shared" si="376"/>
        <v>NA</v>
      </c>
      <c r="BQ296" s="33" t="str" cm="1">
        <f t="array" ref="BQ296">IFERROR(_xlfn.XLOOKUP($B$4&amp;$B$11&amp;BP296,$A$69:$A$91&amp;$B$69:$B$91&amp;$C$69:$C$91,$D$69:$D$91),"")</f>
        <v/>
      </c>
      <c r="BR296" s="37" t="str">
        <f t="shared" si="404"/>
        <v/>
      </c>
      <c r="BS296" s="37">
        <f t="shared" si="377"/>
        <v>0</v>
      </c>
      <c r="BT296" s="37">
        <f t="shared" si="378"/>
        <v>0</v>
      </c>
      <c r="BU296" s="32" t="str">
        <f t="shared" si="379"/>
        <v/>
      </c>
      <c r="BV296" s="32"/>
      <c r="BY296" s="6">
        <f t="shared" si="357"/>
        <v>290</v>
      </c>
      <c r="BZ296" s="9">
        <f t="shared" si="380"/>
        <v>500</v>
      </c>
      <c r="CA296" s="6">
        <f t="shared" si="381"/>
        <v>0</v>
      </c>
      <c r="CC296" s="8">
        <f t="shared" si="345"/>
        <v>500</v>
      </c>
      <c r="CD296" s="42" t="str">
        <f t="shared" si="382"/>
        <v>NA</v>
      </c>
      <c r="CE296" s="43" t="str" cm="1">
        <f t="array" ref="CE296">IFERROR(_xlfn.XLOOKUP($B$4&amp;$B$11&amp;CD296,$A$69:$A$91&amp;$B$69:$B$91&amp;$C$69:$C$91,$D$69:$D$91),"")</f>
        <v/>
      </c>
      <c r="CF296" s="42" t="str">
        <f t="shared" si="352"/>
        <v/>
      </c>
      <c r="CG296" s="44" t="str">
        <f t="shared" si="383"/>
        <v/>
      </c>
      <c r="CH296" s="44">
        <f t="shared" si="384"/>
        <v>0</v>
      </c>
      <c r="CI296" s="42" t="str">
        <f t="shared" si="385"/>
        <v/>
      </c>
      <c r="CJ296" s="42"/>
      <c r="CM296" s="6">
        <f t="shared" si="358"/>
        <v>290</v>
      </c>
      <c r="CN296" s="9">
        <f t="shared" si="386"/>
        <v>500</v>
      </c>
      <c r="CQ296" s="8">
        <f t="shared" si="346"/>
        <v>500</v>
      </c>
      <c r="CR296" s="42" t="str">
        <f t="shared" si="387"/>
        <v>NA</v>
      </c>
      <c r="CS296" s="43" t="str" cm="1">
        <f t="array" ref="CS296">IFERROR(_xlfn.XLOOKUP($B$4&amp;$B$11&amp;CR296,$A$69:$A$91&amp;$B$69:$B$91&amp;$C$69:$C$91,$D$69:$D$91),"")</f>
        <v/>
      </c>
      <c r="CT296" s="42" t="str">
        <f t="shared" si="353"/>
        <v/>
      </c>
      <c r="CU296" s="44" t="str">
        <f t="shared" si="388"/>
        <v/>
      </c>
      <c r="CV296" s="44">
        <f t="shared" si="389"/>
        <v>0</v>
      </c>
      <c r="CW296" s="42" t="str">
        <f t="shared" si="390"/>
        <v/>
      </c>
      <c r="DA296" s="6">
        <f t="shared" si="359"/>
        <v>290</v>
      </c>
      <c r="DB296" s="4">
        <f t="shared" si="338"/>
        <v>625</v>
      </c>
      <c r="DC296" s="6">
        <f t="shared" si="391"/>
        <v>0</v>
      </c>
      <c r="DE296" s="24">
        <f t="shared" si="347"/>
        <v>625</v>
      </c>
      <c r="DF296" s="42" t="str">
        <f t="shared" si="392"/>
        <v>NA</v>
      </c>
      <c r="DG296" s="43" t="str" cm="1">
        <f t="array" ref="DG296">IFERROR(_xlfn.XLOOKUP($B$4&amp;$B$11&amp;DF296,$A$69:$A$91&amp;$B$69:$B$91&amp;$C$69:$C$91,$D$69:$D$91),"")</f>
        <v/>
      </c>
      <c r="DH296" s="44" t="str">
        <f t="shared" si="405"/>
        <v/>
      </c>
      <c r="DI296" s="44">
        <f t="shared" si="393"/>
        <v>0</v>
      </c>
      <c r="DJ296" s="44">
        <f t="shared" si="394"/>
        <v>0</v>
      </c>
      <c r="DK296" s="42" t="str">
        <f t="shared" si="395"/>
        <v/>
      </c>
      <c r="DL296" s="42"/>
      <c r="DO296" s="6">
        <f t="shared" si="360"/>
        <v>290</v>
      </c>
      <c r="DP296" s="3">
        <f t="shared" si="339"/>
        <v>625</v>
      </c>
      <c r="DS296" s="24">
        <f t="shared" si="354"/>
        <v>625</v>
      </c>
      <c r="DT296" s="42" t="str">
        <f t="shared" si="396"/>
        <v>NA</v>
      </c>
      <c r="DU296" s="43" t="str" cm="1">
        <f t="array" ref="DU296">IFERROR(_xlfn.XLOOKUP($B$4&amp;$B$11&amp;DT296,$A$69:$A$91&amp;$B$69:$B$91&amp;$C$69:$C$91,$D$69:$D$91),"")</f>
        <v/>
      </c>
      <c r="DV296" s="44" t="str">
        <f t="shared" si="406"/>
        <v/>
      </c>
      <c r="DW296" s="44">
        <f t="shared" si="397"/>
        <v>0</v>
      </c>
      <c r="DX296" s="44">
        <f t="shared" si="398"/>
        <v>0</v>
      </c>
      <c r="DY296" s="42" t="str">
        <f t="shared" si="399"/>
        <v/>
      </c>
      <c r="DZ296" s="42"/>
      <c r="EC296" s="6">
        <f t="shared" si="361"/>
        <v>290</v>
      </c>
      <c r="ED296" s="47">
        <f t="shared" si="409"/>
        <v>531.91489361702122</v>
      </c>
      <c r="EE296" s="6">
        <f t="shared" si="408"/>
        <v>0</v>
      </c>
      <c r="EG296" s="8">
        <f t="shared" si="348"/>
        <v>531.91489361702122</v>
      </c>
      <c r="EH296" s="45" t="s">
        <v>62</v>
      </c>
      <c r="EI296" s="110">
        <f t="shared" si="410"/>
        <v>0</v>
      </c>
      <c r="EJ296" s="109">
        <f t="shared" si="407"/>
        <v>0</v>
      </c>
      <c r="EK296" s="109">
        <f t="shared" si="400"/>
        <v>0</v>
      </c>
      <c r="EL296" s="44">
        <f t="shared" si="401"/>
        <v>0</v>
      </c>
      <c r="EM296" s="42" t="str">
        <f t="shared" si="402"/>
        <v/>
      </c>
    </row>
    <row r="297" spans="21:143" x14ac:dyDescent="0.25">
      <c r="U297" s="6">
        <f t="shared" si="355"/>
        <v>291</v>
      </c>
      <c r="V297" s="9">
        <f t="shared" si="362"/>
        <v>500</v>
      </c>
      <c r="Y297" s="8">
        <f t="shared" si="342"/>
        <v>500</v>
      </c>
      <c r="Z297" s="30" t="str">
        <f t="shared" si="363"/>
        <v>NA</v>
      </c>
      <c r="AA297" s="28" t="str" cm="1">
        <f t="array" ref="AA297">IFERROR(_xlfn.XLOOKUP($B$4&amp;$B$11&amp;Z297,$A$69:$A$91&amp;$B$69:$B$91&amp;$C$69:$C$91,$D$69:$D$91),"")</f>
        <v/>
      </c>
      <c r="AB297" s="30" t="str">
        <f t="shared" si="349"/>
        <v/>
      </c>
      <c r="AC297" s="29" t="str">
        <f t="shared" si="364"/>
        <v/>
      </c>
      <c r="AD297" s="29">
        <f t="shared" si="365"/>
        <v>0</v>
      </c>
      <c r="AE297" s="30" t="str">
        <f t="shared" si="366"/>
        <v/>
      </c>
      <c r="AI297" s="6">
        <f t="shared" si="356"/>
        <v>291</v>
      </c>
      <c r="AJ297" s="9">
        <f t="shared" si="367"/>
        <v>500</v>
      </c>
      <c r="AM297" s="8">
        <f t="shared" si="343"/>
        <v>500</v>
      </c>
      <c r="AN297" s="32" t="str">
        <f t="shared" si="368"/>
        <v>NA</v>
      </c>
      <c r="AO297" s="33" t="str" cm="1">
        <f t="array" ref="AO297">IFERROR(_xlfn.XLOOKUP($B$4&amp;$B$11&amp;AN297,$A$69:$A$91&amp;$B$69:$B$91&amp;$C$69:$C$91,$D$69:$D$91),"")</f>
        <v/>
      </c>
      <c r="AP297" s="32" t="str">
        <f t="shared" si="350"/>
        <v/>
      </c>
      <c r="AQ297" s="37" t="str">
        <f t="shared" si="369"/>
        <v/>
      </c>
      <c r="AR297" s="37">
        <f t="shared" si="370"/>
        <v>0</v>
      </c>
      <c r="AS297" s="32" t="str">
        <f t="shared" si="371"/>
        <v/>
      </c>
      <c r="AT297" s="32"/>
      <c r="AU297" s="8"/>
      <c r="AV297" s="8"/>
      <c r="AW297" s="20">
        <f t="shared" si="340"/>
        <v>291</v>
      </c>
      <c r="AX297" s="22">
        <f t="shared" si="336"/>
        <v>625</v>
      </c>
      <c r="AY297" s="8"/>
      <c r="AZ297" s="8"/>
      <c r="BA297" s="22">
        <f t="shared" si="341"/>
        <v>625</v>
      </c>
      <c r="BB297" s="32" t="str">
        <f t="shared" si="372"/>
        <v>NA</v>
      </c>
      <c r="BC297" s="33" t="str" cm="1">
        <f t="array" ref="BC297">IFERROR(_xlfn.XLOOKUP($B$4&amp;$B$11&amp;BB297,$A$69:$A$91&amp;$B$69:$B$91&amp;$C$69:$C$91,$D$69:$D$91),"")</f>
        <v/>
      </c>
      <c r="BD297" s="37" t="str">
        <f t="shared" si="403"/>
        <v/>
      </c>
      <c r="BE297" s="37">
        <f t="shared" si="373"/>
        <v>0</v>
      </c>
      <c r="BF297" s="37">
        <f t="shared" si="374"/>
        <v>0</v>
      </c>
      <c r="BG297" s="32" t="str">
        <f t="shared" si="375"/>
        <v/>
      </c>
      <c r="BK297" s="20">
        <f t="shared" si="351"/>
        <v>291</v>
      </c>
      <c r="BL297" s="22">
        <f t="shared" si="337"/>
        <v>625</v>
      </c>
      <c r="BO297" s="22">
        <f t="shared" si="344"/>
        <v>625</v>
      </c>
      <c r="BP297" s="32" t="str">
        <f t="shared" si="376"/>
        <v>NA</v>
      </c>
      <c r="BQ297" s="33" t="str" cm="1">
        <f t="array" ref="BQ297">IFERROR(_xlfn.XLOOKUP($B$4&amp;$B$11&amp;BP297,$A$69:$A$91&amp;$B$69:$B$91&amp;$C$69:$C$91,$D$69:$D$91),"")</f>
        <v/>
      </c>
      <c r="BR297" s="37" t="str">
        <f t="shared" si="404"/>
        <v/>
      </c>
      <c r="BS297" s="37">
        <f t="shared" si="377"/>
        <v>0</v>
      </c>
      <c r="BT297" s="37">
        <f t="shared" si="378"/>
        <v>0</v>
      </c>
      <c r="BU297" s="32" t="str">
        <f t="shared" si="379"/>
        <v/>
      </c>
      <c r="BV297" s="32"/>
      <c r="BY297" s="6">
        <f t="shared" si="357"/>
        <v>291</v>
      </c>
      <c r="BZ297" s="9">
        <f t="shared" si="380"/>
        <v>500</v>
      </c>
      <c r="CA297" s="6">
        <f t="shared" si="381"/>
        <v>0</v>
      </c>
      <c r="CC297" s="8">
        <f t="shared" si="345"/>
        <v>500</v>
      </c>
      <c r="CD297" s="42" t="str">
        <f t="shared" si="382"/>
        <v>NA</v>
      </c>
      <c r="CE297" s="43" t="str" cm="1">
        <f t="array" ref="CE297">IFERROR(_xlfn.XLOOKUP($B$4&amp;$B$11&amp;CD297,$A$69:$A$91&amp;$B$69:$B$91&amp;$C$69:$C$91,$D$69:$D$91),"")</f>
        <v/>
      </c>
      <c r="CF297" s="42" t="str">
        <f t="shared" si="352"/>
        <v/>
      </c>
      <c r="CG297" s="44" t="str">
        <f t="shared" si="383"/>
        <v/>
      </c>
      <c r="CH297" s="44">
        <f t="shared" si="384"/>
        <v>0</v>
      </c>
      <c r="CI297" s="42" t="str">
        <f t="shared" si="385"/>
        <v/>
      </c>
      <c r="CJ297" s="42"/>
      <c r="CM297" s="6">
        <f t="shared" si="358"/>
        <v>291</v>
      </c>
      <c r="CN297" s="9">
        <f t="shared" si="386"/>
        <v>500</v>
      </c>
      <c r="CQ297" s="8">
        <f t="shared" si="346"/>
        <v>500</v>
      </c>
      <c r="CR297" s="42" t="str">
        <f t="shared" si="387"/>
        <v>NA</v>
      </c>
      <c r="CS297" s="43" t="str" cm="1">
        <f t="array" ref="CS297">IFERROR(_xlfn.XLOOKUP($B$4&amp;$B$11&amp;CR297,$A$69:$A$91&amp;$B$69:$B$91&amp;$C$69:$C$91,$D$69:$D$91),"")</f>
        <v/>
      </c>
      <c r="CT297" s="42" t="str">
        <f t="shared" si="353"/>
        <v/>
      </c>
      <c r="CU297" s="44" t="str">
        <f t="shared" si="388"/>
        <v/>
      </c>
      <c r="CV297" s="44">
        <f t="shared" si="389"/>
        <v>0</v>
      </c>
      <c r="CW297" s="42" t="str">
        <f t="shared" si="390"/>
        <v/>
      </c>
      <c r="DA297" s="6">
        <f t="shared" si="359"/>
        <v>291</v>
      </c>
      <c r="DB297" s="4">
        <f t="shared" si="338"/>
        <v>625</v>
      </c>
      <c r="DC297" s="6">
        <f t="shared" si="391"/>
        <v>0</v>
      </c>
      <c r="DE297" s="24">
        <f t="shared" si="347"/>
        <v>625</v>
      </c>
      <c r="DF297" s="42" t="str">
        <f t="shared" si="392"/>
        <v>NA</v>
      </c>
      <c r="DG297" s="43" t="str" cm="1">
        <f t="array" ref="DG297">IFERROR(_xlfn.XLOOKUP($B$4&amp;$B$11&amp;DF297,$A$69:$A$91&amp;$B$69:$B$91&amp;$C$69:$C$91,$D$69:$D$91),"")</f>
        <v/>
      </c>
      <c r="DH297" s="44" t="str">
        <f t="shared" si="405"/>
        <v/>
      </c>
      <c r="DI297" s="44">
        <f t="shared" si="393"/>
        <v>0</v>
      </c>
      <c r="DJ297" s="44">
        <f t="shared" si="394"/>
        <v>0</v>
      </c>
      <c r="DK297" s="42" t="str">
        <f t="shared" si="395"/>
        <v/>
      </c>
      <c r="DL297" s="42"/>
      <c r="DO297" s="6">
        <f t="shared" si="360"/>
        <v>291</v>
      </c>
      <c r="DP297" s="3">
        <f t="shared" si="339"/>
        <v>625</v>
      </c>
      <c r="DS297" s="24">
        <f t="shared" si="354"/>
        <v>625</v>
      </c>
      <c r="DT297" s="42" t="str">
        <f t="shared" si="396"/>
        <v>NA</v>
      </c>
      <c r="DU297" s="43" t="str" cm="1">
        <f t="array" ref="DU297">IFERROR(_xlfn.XLOOKUP($B$4&amp;$B$11&amp;DT297,$A$69:$A$91&amp;$B$69:$B$91&amp;$C$69:$C$91,$D$69:$D$91),"")</f>
        <v/>
      </c>
      <c r="DV297" s="44" t="str">
        <f t="shared" si="406"/>
        <v/>
      </c>
      <c r="DW297" s="44">
        <f t="shared" si="397"/>
        <v>0</v>
      </c>
      <c r="DX297" s="44">
        <f t="shared" si="398"/>
        <v>0</v>
      </c>
      <c r="DY297" s="42" t="str">
        <f t="shared" si="399"/>
        <v/>
      </c>
      <c r="DZ297" s="42"/>
      <c r="EC297" s="6">
        <f t="shared" si="361"/>
        <v>291</v>
      </c>
      <c r="ED297" s="47">
        <f t="shared" si="409"/>
        <v>531.91489361702122</v>
      </c>
      <c r="EE297" s="6">
        <f t="shared" si="408"/>
        <v>0</v>
      </c>
      <c r="EG297" s="8">
        <f t="shared" si="348"/>
        <v>531.91489361702122</v>
      </c>
      <c r="EH297" s="45" t="s">
        <v>62</v>
      </c>
      <c r="EI297" s="110">
        <f t="shared" si="410"/>
        <v>0</v>
      </c>
      <c r="EJ297" s="109">
        <f t="shared" si="407"/>
        <v>0</v>
      </c>
      <c r="EK297" s="109">
        <f t="shared" si="400"/>
        <v>0</v>
      </c>
      <c r="EL297" s="44">
        <f t="shared" si="401"/>
        <v>0</v>
      </c>
      <c r="EM297" s="42" t="str">
        <f t="shared" si="402"/>
        <v/>
      </c>
    </row>
    <row r="298" spans="21:143" x14ac:dyDescent="0.25">
      <c r="U298" s="6">
        <f t="shared" si="355"/>
        <v>292</v>
      </c>
      <c r="V298" s="9">
        <f t="shared" si="362"/>
        <v>500</v>
      </c>
      <c r="Y298" s="8">
        <f t="shared" si="342"/>
        <v>500</v>
      </c>
      <c r="Z298" s="30" t="str">
        <f t="shared" si="363"/>
        <v>NA</v>
      </c>
      <c r="AA298" s="28" t="str" cm="1">
        <f t="array" ref="AA298">IFERROR(_xlfn.XLOOKUP($B$4&amp;$B$11&amp;Z298,$A$69:$A$91&amp;$B$69:$B$91&amp;$C$69:$C$91,$D$69:$D$91),"")</f>
        <v/>
      </c>
      <c r="AB298" s="30" t="str">
        <f t="shared" si="349"/>
        <v/>
      </c>
      <c r="AC298" s="29" t="str">
        <f t="shared" si="364"/>
        <v/>
      </c>
      <c r="AD298" s="29">
        <f t="shared" si="365"/>
        <v>0</v>
      </c>
      <c r="AE298" s="30" t="str">
        <f t="shared" si="366"/>
        <v/>
      </c>
      <c r="AI298" s="6">
        <f t="shared" si="356"/>
        <v>292</v>
      </c>
      <c r="AJ298" s="9">
        <f t="shared" si="367"/>
        <v>500</v>
      </c>
      <c r="AM298" s="8">
        <f t="shared" si="343"/>
        <v>500</v>
      </c>
      <c r="AN298" s="32" t="str">
        <f t="shared" si="368"/>
        <v>NA</v>
      </c>
      <c r="AO298" s="33" t="str" cm="1">
        <f t="array" ref="AO298">IFERROR(_xlfn.XLOOKUP($B$4&amp;$B$11&amp;AN298,$A$69:$A$91&amp;$B$69:$B$91&amp;$C$69:$C$91,$D$69:$D$91),"")</f>
        <v/>
      </c>
      <c r="AP298" s="32" t="str">
        <f t="shared" si="350"/>
        <v/>
      </c>
      <c r="AQ298" s="37" t="str">
        <f t="shared" si="369"/>
        <v/>
      </c>
      <c r="AR298" s="37">
        <f t="shared" si="370"/>
        <v>0</v>
      </c>
      <c r="AS298" s="32" t="str">
        <f t="shared" si="371"/>
        <v/>
      </c>
      <c r="AT298" s="32"/>
      <c r="AU298" s="8"/>
      <c r="AV298" s="8"/>
      <c r="AW298" s="20">
        <f t="shared" si="340"/>
        <v>292</v>
      </c>
      <c r="AX298" s="22">
        <f t="shared" si="336"/>
        <v>625</v>
      </c>
      <c r="AY298" s="8"/>
      <c r="AZ298" s="8"/>
      <c r="BA298" s="22">
        <f t="shared" si="341"/>
        <v>625</v>
      </c>
      <c r="BB298" s="32" t="str">
        <f t="shared" si="372"/>
        <v>NA</v>
      </c>
      <c r="BC298" s="33" t="str" cm="1">
        <f t="array" ref="BC298">IFERROR(_xlfn.XLOOKUP($B$4&amp;$B$11&amp;BB298,$A$69:$A$91&amp;$B$69:$B$91&amp;$C$69:$C$91,$D$69:$D$91),"")</f>
        <v/>
      </c>
      <c r="BD298" s="37" t="str">
        <f t="shared" si="403"/>
        <v/>
      </c>
      <c r="BE298" s="37">
        <f t="shared" si="373"/>
        <v>0</v>
      </c>
      <c r="BF298" s="37">
        <f t="shared" si="374"/>
        <v>0</v>
      </c>
      <c r="BG298" s="32" t="str">
        <f t="shared" si="375"/>
        <v/>
      </c>
      <c r="BK298" s="20">
        <f t="shared" si="351"/>
        <v>292</v>
      </c>
      <c r="BL298" s="22">
        <f t="shared" si="337"/>
        <v>625</v>
      </c>
      <c r="BO298" s="22">
        <f t="shared" si="344"/>
        <v>625</v>
      </c>
      <c r="BP298" s="32" t="str">
        <f t="shared" si="376"/>
        <v>NA</v>
      </c>
      <c r="BQ298" s="33" t="str" cm="1">
        <f t="array" ref="BQ298">IFERROR(_xlfn.XLOOKUP($B$4&amp;$B$11&amp;BP298,$A$69:$A$91&amp;$B$69:$B$91&amp;$C$69:$C$91,$D$69:$D$91),"")</f>
        <v/>
      </c>
      <c r="BR298" s="37" t="str">
        <f t="shared" si="404"/>
        <v/>
      </c>
      <c r="BS298" s="37">
        <f t="shared" si="377"/>
        <v>0</v>
      </c>
      <c r="BT298" s="37">
        <f t="shared" si="378"/>
        <v>0</v>
      </c>
      <c r="BU298" s="32" t="str">
        <f t="shared" si="379"/>
        <v/>
      </c>
      <c r="BV298" s="32"/>
      <c r="BY298" s="6">
        <f t="shared" si="357"/>
        <v>292</v>
      </c>
      <c r="BZ298" s="9">
        <f t="shared" si="380"/>
        <v>500</v>
      </c>
      <c r="CA298" s="6">
        <f t="shared" si="381"/>
        <v>0</v>
      </c>
      <c r="CC298" s="8">
        <f t="shared" si="345"/>
        <v>500</v>
      </c>
      <c r="CD298" s="42" t="str">
        <f t="shared" si="382"/>
        <v>NA</v>
      </c>
      <c r="CE298" s="43" t="str" cm="1">
        <f t="array" ref="CE298">IFERROR(_xlfn.XLOOKUP($B$4&amp;$B$11&amp;CD298,$A$69:$A$91&amp;$B$69:$B$91&amp;$C$69:$C$91,$D$69:$D$91),"")</f>
        <v/>
      </c>
      <c r="CF298" s="42" t="str">
        <f t="shared" si="352"/>
        <v/>
      </c>
      <c r="CG298" s="44" t="str">
        <f t="shared" si="383"/>
        <v/>
      </c>
      <c r="CH298" s="44">
        <f t="shared" si="384"/>
        <v>0</v>
      </c>
      <c r="CI298" s="42" t="str">
        <f t="shared" si="385"/>
        <v/>
      </c>
      <c r="CJ298" s="42"/>
      <c r="CM298" s="6">
        <f t="shared" si="358"/>
        <v>292</v>
      </c>
      <c r="CN298" s="9">
        <f t="shared" si="386"/>
        <v>500</v>
      </c>
      <c r="CQ298" s="8">
        <f t="shared" si="346"/>
        <v>500</v>
      </c>
      <c r="CR298" s="42" t="str">
        <f t="shared" si="387"/>
        <v>NA</v>
      </c>
      <c r="CS298" s="43" t="str" cm="1">
        <f t="array" ref="CS298">IFERROR(_xlfn.XLOOKUP($B$4&amp;$B$11&amp;CR298,$A$69:$A$91&amp;$B$69:$B$91&amp;$C$69:$C$91,$D$69:$D$91),"")</f>
        <v/>
      </c>
      <c r="CT298" s="42" t="str">
        <f t="shared" si="353"/>
        <v/>
      </c>
      <c r="CU298" s="44" t="str">
        <f t="shared" si="388"/>
        <v/>
      </c>
      <c r="CV298" s="44">
        <f t="shared" si="389"/>
        <v>0</v>
      </c>
      <c r="CW298" s="42" t="str">
        <f t="shared" si="390"/>
        <v/>
      </c>
      <c r="DA298" s="6">
        <f t="shared" si="359"/>
        <v>292</v>
      </c>
      <c r="DB298" s="4">
        <f t="shared" si="338"/>
        <v>625</v>
      </c>
      <c r="DC298" s="6">
        <f t="shared" si="391"/>
        <v>0</v>
      </c>
      <c r="DE298" s="24">
        <f t="shared" si="347"/>
        <v>625</v>
      </c>
      <c r="DF298" s="42" t="str">
        <f t="shared" si="392"/>
        <v>NA</v>
      </c>
      <c r="DG298" s="43" t="str" cm="1">
        <f t="array" ref="DG298">IFERROR(_xlfn.XLOOKUP($B$4&amp;$B$11&amp;DF298,$A$69:$A$91&amp;$B$69:$B$91&amp;$C$69:$C$91,$D$69:$D$91),"")</f>
        <v/>
      </c>
      <c r="DH298" s="44" t="str">
        <f t="shared" si="405"/>
        <v/>
      </c>
      <c r="DI298" s="44">
        <f t="shared" si="393"/>
        <v>0</v>
      </c>
      <c r="DJ298" s="44">
        <f t="shared" si="394"/>
        <v>0</v>
      </c>
      <c r="DK298" s="42" t="str">
        <f t="shared" si="395"/>
        <v/>
      </c>
      <c r="DL298" s="42"/>
      <c r="DO298" s="6">
        <f t="shared" si="360"/>
        <v>292</v>
      </c>
      <c r="DP298" s="3">
        <f t="shared" si="339"/>
        <v>625</v>
      </c>
      <c r="DS298" s="24">
        <f t="shared" si="354"/>
        <v>625</v>
      </c>
      <c r="DT298" s="42" t="str">
        <f t="shared" si="396"/>
        <v>NA</v>
      </c>
      <c r="DU298" s="43" t="str" cm="1">
        <f t="array" ref="DU298">IFERROR(_xlfn.XLOOKUP($B$4&amp;$B$11&amp;DT298,$A$69:$A$91&amp;$B$69:$B$91&amp;$C$69:$C$91,$D$69:$D$91),"")</f>
        <v/>
      </c>
      <c r="DV298" s="44" t="str">
        <f t="shared" si="406"/>
        <v/>
      </c>
      <c r="DW298" s="44">
        <f t="shared" si="397"/>
        <v>0</v>
      </c>
      <c r="DX298" s="44">
        <f t="shared" si="398"/>
        <v>0</v>
      </c>
      <c r="DY298" s="42" t="str">
        <f t="shared" si="399"/>
        <v/>
      </c>
      <c r="DZ298" s="42"/>
      <c r="EC298" s="6">
        <f t="shared" si="361"/>
        <v>292</v>
      </c>
      <c r="ED298" s="47">
        <f t="shared" si="409"/>
        <v>531.91489361702122</v>
      </c>
      <c r="EE298" s="6">
        <f t="shared" si="408"/>
        <v>0</v>
      </c>
      <c r="EG298" s="8">
        <f t="shared" si="348"/>
        <v>531.91489361702122</v>
      </c>
      <c r="EH298" s="45" t="s">
        <v>62</v>
      </c>
      <c r="EI298" s="110">
        <f t="shared" si="410"/>
        <v>0</v>
      </c>
      <c r="EJ298" s="109">
        <f t="shared" si="407"/>
        <v>0</v>
      </c>
      <c r="EK298" s="109">
        <f t="shared" si="400"/>
        <v>0</v>
      </c>
      <c r="EL298" s="44">
        <f t="shared" si="401"/>
        <v>0</v>
      </c>
      <c r="EM298" s="42" t="str">
        <f t="shared" si="402"/>
        <v/>
      </c>
    </row>
    <row r="299" spans="21:143" x14ac:dyDescent="0.25">
      <c r="U299" s="6">
        <f t="shared" si="355"/>
        <v>293</v>
      </c>
      <c r="V299" s="9">
        <f t="shared" si="362"/>
        <v>500</v>
      </c>
      <c r="Y299" s="8">
        <f t="shared" si="342"/>
        <v>500</v>
      </c>
      <c r="Z299" s="30" t="str">
        <f t="shared" si="363"/>
        <v>NA</v>
      </c>
      <c r="AA299" s="28" t="str" cm="1">
        <f t="array" ref="AA299">IFERROR(_xlfn.XLOOKUP($B$4&amp;$B$11&amp;Z299,$A$69:$A$91&amp;$B$69:$B$91&amp;$C$69:$C$91,$D$69:$D$91),"")</f>
        <v/>
      </c>
      <c r="AB299" s="30" t="str">
        <f t="shared" si="349"/>
        <v/>
      </c>
      <c r="AC299" s="29" t="str">
        <f t="shared" si="364"/>
        <v/>
      </c>
      <c r="AD299" s="29">
        <f t="shared" si="365"/>
        <v>0</v>
      </c>
      <c r="AE299" s="30" t="str">
        <f t="shared" si="366"/>
        <v/>
      </c>
      <c r="AI299" s="6">
        <f t="shared" si="356"/>
        <v>293</v>
      </c>
      <c r="AJ299" s="9">
        <f t="shared" si="367"/>
        <v>500</v>
      </c>
      <c r="AM299" s="8">
        <f t="shared" si="343"/>
        <v>500</v>
      </c>
      <c r="AN299" s="32" t="str">
        <f t="shared" si="368"/>
        <v>NA</v>
      </c>
      <c r="AO299" s="33" t="str" cm="1">
        <f t="array" ref="AO299">IFERROR(_xlfn.XLOOKUP($B$4&amp;$B$11&amp;AN299,$A$69:$A$91&amp;$B$69:$B$91&amp;$C$69:$C$91,$D$69:$D$91),"")</f>
        <v/>
      </c>
      <c r="AP299" s="32" t="str">
        <f t="shared" si="350"/>
        <v/>
      </c>
      <c r="AQ299" s="37" t="str">
        <f t="shared" si="369"/>
        <v/>
      </c>
      <c r="AR299" s="37">
        <f t="shared" si="370"/>
        <v>0</v>
      </c>
      <c r="AS299" s="32" t="str">
        <f t="shared" si="371"/>
        <v/>
      </c>
      <c r="AT299" s="32"/>
      <c r="AU299" s="8"/>
      <c r="AV299" s="8"/>
      <c r="AW299" s="20">
        <f t="shared" si="340"/>
        <v>293</v>
      </c>
      <c r="AX299" s="22">
        <f t="shared" si="336"/>
        <v>625</v>
      </c>
      <c r="AY299" s="8"/>
      <c r="AZ299" s="8"/>
      <c r="BA299" s="22">
        <f t="shared" si="341"/>
        <v>625</v>
      </c>
      <c r="BB299" s="32" t="str">
        <f t="shared" si="372"/>
        <v>NA</v>
      </c>
      <c r="BC299" s="33" t="str" cm="1">
        <f t="array" ref="BC299">IFERROR(_xlfn.XLOOKUP($B$4&amp;$B$11&amp;BB299,$A$69:$A$91&amp;$B$69:$B$91&amp;$C$69:$C$91,$D$69:$D$91),"")</f>
        <v/>
      </c>
      <c r="BD299" s="37" t="str">
        <f t="shared" si="403"/>
        <v/>
      </c>
      <c r="BE299" s="37">
        <f t="shared" si="373"/>
        <v>0</v>
      </c>
      <c r="BF299" s="37">
        <f t="shared" si="374"/>
        <v>0</v>
      </c>
      <c r="BG299" s="32" t="str">
        <f t="shared" si="375"/>
        <v/>
      </c>
      <c r="BK299" s="20">
        <f t="shared" si="351"/>
        <v>293</v>
      </c>
      <c r="BL299" s="22">
        <f t="shared" si="337"/>
        <v>625</v>
      </c>
      <c r="BO299" s="22">
        <f t="shared" si="344"/>
        <v>625</v>
      </c>
      <c r="BP299" s="32" t="str">
        <f t="shared" si="376"/>
        <v>NA</v>
      </c>
      <c r="BQ299" s="33" t="str" cm="1">
        <f t="array" ref="BQ299">IFERROR(_xlfn.XLOOKUP($B$4&amp;$B$11&amp;BP299,$A$69:$A$91&amp;$B$69:$B$91&amp;$C$69:$C$91,$D$69:$D$91),"")</f>
        <v/>
      </c>
      <c r="BR299" s="37" t="str">
        <f t="shared" si="404"/>
        <v/>
      </c>
      <c r="BS299" s="37">
        <f t="shared" si="377"/>
        <v>0</v>
      </c>
      <c r="BT299" s="37">
        <f t="shared" si="378"/>
        <v>0</v>
      </c>
      <c r="BU299" s="32" t="str">
        <f t="shared" si="379"/>
        <v/>
      </c>
      <c r="BV299" s="32"/>
      <c r="BY299" s="6">
        <f t="shared" si="357"/>
        <v>293</v>
      </c>
      <c r="BZ299" s="9">
        <f t="shared" si="380"/>
        <v>500</v>
      </c>
      <c r="CA299" s="6">
        <f t="shared" si="381"/>
        <v>0</v>
      </c>
      <c r="CC299" s="8">
        <f t="shared" si="345"/>
        <v>500</v>
      </c>
      <c r="CD299" s="42" t="str">
        <f t="shared" si="382"/>
        <v>NA</v>
      </c>
      <c r="CE299" s="43" t="str" cm="1">
        <f t="array" ref="CE299">IFERROR(_xlfn.XLOOKUP($B$4&amp;$B$11&amp;CD299,$A$69:$A$91&amp;$B$69:$B$91&amp;$C$69:$C$91,$D$69:$D$91),"")</f>
        <v/>
      </c>
      <c r="CF299" s="42" t="str">
        <f t="shared" si="352"/>
        <v/>
      </c>
      <c r="CG299" s="44" t="str">
        <f t="shared" si="383"/>
        <v/>
      </c>
      <c r="CH299" s="44">
        <f t="shared" si="384"/>
        <v>0</v>
      </c>
      <c r="CI299" s="42" t="str">
        <f t="shared" si="385"/>
        <v/>
      </c>
      <c r="CJ299" s="42"/>
      <c r="CM299" s="6">
        <f t="shared" si="358"/>
        <v>293</v>
      </c>
      <c r="CN299" s="9">
        <f t="shared" si="386"/>
        <v>500</v>
      </c>
      <c r="CQ299" s="8">
        <f t="shared" si="346"/>
        <v>500</v>
      </c>
      <c r="CR299" s="42" t="str">
        <f t="shared" si="387"/>
        <v>NA</v>
      </c>
      <c r="CS299" s="43" t="str" cm="1">
        <f t="array" ref="CS299">IFERROR(_xlfn.XLOOKUP($B$4&amp;$B$11&amp;CR299,$A$69:$A$91&amp;$B$69:$B$91&amp;$C$69:$C$91,$D$69:$D$91),"")</f>
        <v/>
      </c>
      <c r="CT299" s="42" t="str">
        <f t="shared" si="353"/>
        <v/>
      </c>
      <c r="CU299" s="44" t="str">
        <f t="shared" si="388"/>
        <v/>
      </c>
      <c r="CV299" s="44">
        <f t="shared" si="389"/>
        <v>0</v>
      </c>
      <c r="CW299" s="42" t="str">
        <f t="shared" si="390"/>
        <v/>
      </c>
      <c r="DA299" s="6">
        <f t="shared" si="359"/>
        <v>293</v>
      </c>
      <c r="DB299" s="4">
        <f t="shared" si="338"/>
        <v>625</v>
      </c>
      <c r="DC299" s="6">
        <f t="shared" si="391"/>
        <v>0</v>
      </c>
      <c r="DE299" s="24">
        <f t="shared" si="347"/>
        <v>625</v>
      </c>
      <c r="DF299" s="42" t="str">
        <f t="shared" si="392"/>
        <v>NA</v>
      </c>
      <c r="DG299" s="43" t="str" cm="1">
        <f t="array" ref="DG299">IFERROR(_xlfn.XLOOKUP($B$4&amp;$B$11&amp;DF299,$A$69:$A$91&amp;$B$69:$B$91&amp;$C$69:$C$91,$D$69:$D$91),"")</f>
        <v/>
      </c>
      <c r="DH299" s="44" t="str">
        <f t="shared" si="405"/>
        <v/>
      </c>
      <c r="DI299" s="44">
        <f t="shared" si="393"/>
        <v>0</v>
      </c>
      <c r="DJ299" s="44">
        <f t="shared" si="394"/>
        <v>0</v>
      </c>
      <c r="DK299" s="42" t="str">
        <f t="shared" si="395"/>
        <v/>
      </c>
      <c r="DL299" s="42"/>
      <c r="DO299" s="6">
        <f t="shared" si="360"/>
        <v>293</v>
      </c>
      <c r="DP299" s="3">
        <f t="shared" si="339"/>
        <v>625</v>
      </c>
      <c r="DS299" s="24">
        <f t="shared" si="354"/>
        <v>625</v>
      </c>
      <c r="DT299" s="42" t="str">
        <f t="shared" si="396"/>
        <v>NA</v>
      </c>
      <c r="DU299" s="43" t="str" cm="1">
        <f t="array" ref="DU299">IFERROR(_xlfn.XLOOKUP($B$4&amp;$B$11&amp;DT299,$A$69:$A$91&amp;$B$69:$B$91&amp;$C$69:$C$91,$D$69:$D$91),"")</f>
        <v/>
      </c>
      <c r="DV299" s="44" t="str">
        <f t="shared" si="406"/>
        <v/>
      </c>
      <c r="DW299" s="44">
        <f t="shared" si="397"/>
        <v>0</v>
      </c>
      <c r="DX299" s="44">
        <f t="shared" si="398"/>
        <v>0</v>
      </c>
      <c r="DY299" s="42" t="str">
        <f t="shared" si="399"/>
        <v/>
      </c>
      <c r="DZ299" s="42"/>
      <c r="EC299" s="6">
        <f t="shared" si="361"/>
        <v>293</v>
      </c>
      <c r="ED299" s="47">
        <f t="shared" si="409"/>
        <v>531.91489361702122</v>
      </c>
      <c r="EE299" s="6">
        <f t="shared" si="408"/>
        <v>0</v>
      </c>
      <c r="EG299" s="8">
        <f t="shared" si="348"/>
        <v>531.91489361702122</v>
      </c>
      <c r="EH299" s="45" t="s">
        <v>62</v>
      </c>
      <c r="EI299" s="110">
        <f t="shared" si="410"/>
        <v>0</v>
      </c>
      <c r="EJ299" s="109">
        <f t="shared" si="407"/>
        <v>0</v>
      </c>
      <c r="EK299" s="109">
        <f t="shared" si="400"/>
        <v>0</v>
      </c>
      <c r="EL299" s="44">
        <f t="shared" si="401"/>
        <v>0</v>
      </c>
      <c r="EM299" s="42" t="str">
        <f t="shared" si="402"/>
        <v/>
      </c>
    </row>
    <row r="300" spans="21:143" x14ac:dyDescent="0.25">
      <c r="U300" s="6">
        <f t="shared" si="355"/>
        <v>294</v>
      </c>
      <c r="V300" s="9">
        <f t="shared" si="362"/>
        <v>500</v>
      </c>
      <c r="Y300" s="8">
        <f t="shared" si="342"/>
        <v>500</v>
      </c>
      <c r="Z300" s="30" t="str">
        <f t="shared" si="363"/>
        <v>NA</v>
      </c>
      <c r="AA300" s="28" t="str" cm="1">
        <f t="array" ref="AA300">IFERROR(_xlfn.XLOOKUP($B$4&amp;$B$11&amp;Z300,$A$69:$A$91&amp;$B$69:$B$91&amp;$C$69:$C$91,$D$69:$D$91),"")</f>
        <v/>
      </c>
      <c r="AB300" s="30" t="str">
        <f t="shared" si="349"/>
        <v/>
      </c>
      <c r="AC300" s="29" t="str">
        <f t="shared" si="364"/>
        <v/>
      </c>
      <c r="AD300" s="29">
        <f t="shared" si="365"/>
        <v>0</v>
      </c>
      <c r="AE300" s="30" t="str">
        <f t="shared" si="366"/>
        <v/>
      </c>
      <c r="AI300" s="6">
        <f t="shared" si="356"/>
        <v>294</v>
      </c>
      <c r="AJ300" s="9">
        <f t="shared" si="367"/>
        <v>500</v>
      </c>
      <c r="AM300" s="8">
        <f t="shared" si="343"/>
        <v>500</v>
      </c>
      <c r="AN300" s="32" t="str">
        <f t="shared" si="368"/>
        <v>NA</v>
      </c>
      <c r="AO300" s="33" t="str" cm="1">
        <f t="array" ref="AO300">IFERROR(_xlfn.XLOOKUP($B$4&amp;$B$11&amp;AN300,$A$69:$A$91&amp;$B$69:$B$91&amp;$C$69:$C$91,$D$69:$D$91),"")</f>
        <v/>
      </c>
      <c r="AP300" s="32" t="str">
        <f t="shared" si="350"/>
        <v/>
      </c>
      <c r="AQ300" s="37" t="str">
        <f t="shared" si="369"/>
        <v/>
      </c>
      <c r="AR300" s="37">
        <f t="shared" si="370"/>
        <v>0</v>
      </c>
      <c r="AS300" s="32" t="str">
        <f t="shared" si="371"/>
        <v/>
      </c>
      <c r="AT300" s="32"/>
      <c r="AU300" s="8"/>
      <c r="AV300" s="8"/>
      <c r="AW300" s="20">
        <f t="shared" si="340"/>
        <v>294</v>
      </c>
      <c r="AX300" s="22">
        <f t="shared" si="336"/>
        <v>625</v>
      </c>
      <c r="AY300" s="8"/>
      <c r="AZ300" s="8"/>
      <c r="BA300" s="22">
        <f t="shared" si="341"/>
        <v>625</v>
      </c>
      <c r="BB300" s="32" t="str">
        <f t="shared" si="372"/>
        <v>NA</v>
      </c>
      <c r="BC300" s="33" t="str" cm="1">
        <f t="array" ref="BC300">IFERROR(_xlfn.XLOOKUP($B$4&amp;$B$11&amp;BB300,$A$69:$A$91&amp;$B$69:$B$91&amp;$C$69:$C$91,$D$69:$D$91),"")</f>
        <v/>
      </c>
      <c r="BD300" s="37" t="str">
        <f t="shared" si="403"/>
        <v/>
      </c>
      <c r="BE300" s="37">
        <f t="shared" si="373"/>
        <v>0</v>
      </c>
      <c r="BF300" s="37">
        <f t="shared" si="374"/>
        <v>0</v>
      </c>
      <c r="BG300" s="32" t="str">
        <f t="shared" si="375"/>
        <v/>
      </c>
      <c r="BK300" s="20">
        <f t="shared" si="351"/>
        <v>294</v>
      </c>
      <c r="BL300" s="22">
        <f t="shared" si="337"/>
        <v>625</v>
      </c>
      <c r="BO300" s="22">
        <f t="shared" si="344"/>
        <v>625</v>
      </c>
      <c r="BP300" s="32" t="str">
        <f t="shared" si="376"/>
        <v>NA</v>
      </c>
      <c r="BQ300" s="33" t="str" cm="1">
        <f t="array" ref="BQ300">IFERROR(_xlfn.XLOOKUP($B$4&amp;$B$11&amp;BP300,$A$69:$A$91&amp;$B$69:$B$91&amp;$C$69:$C$91,$D$69:$D$91),"")</f>
        <v/>
      </c>
      <c r="BR300" s="37" t="str">
        <f t="shared" si="404"/>
        <v/>
      </c>
      <c r="BS300" s="37">
        <f t="shared" si="377"/>
        <v>0</v>
      </c>
      <c r="BT300" s="37">
        <f t="shared" si="378"/>
        <v>0</v>
      </c>
      <c r="BU300" s="32" t="str">
        <f t="shared" si="379"/>
        <v/>
      </c>
      <c r="BV300" s="32"/>
      <c r="BY300" s="6">
        <f t="shared" si="357"/>
        <v>294</v>
      </c>
      <c r="BZ300" s="9">
        <f t="shared" si="380"/>
        <v>500</v>
      </c>
      <c r="CA300" s="6">
        <f t="shared" si="381"/>
        <v>0</v>
      </c>
      <c r="CC300" s="8">
        <f t="shared" si="345"/>
        <v>500</v>
      </c>
      <c r="CD300" s="42" t="str">
        <f t="shared" si="382"/>
        <v>NA</v>
      </c>
      <c r="CE300" s="43" t="str" cm="1">
        <f t="array" ref="CE300">IFERROR(_xlfn.XLOOKUP($B$4&amp;$B$11&amp;CD300,$A$69:$A$91&amp;$B$69:$B$91&amp;$C$69:$C$91,$D$69:$D$91),"")</f>
        <v/>
      </c>
      <c r="CF300" s="42" t="str">
        <f t="shared" si="352"/>
        <v/>
      </c>
      <c r="CG300" s="44" t="str">
        <f t="shared" si="383"/>
        <v/>
      </c>
      <c r="CH300" s="44">
        <f t="shared" si="384"/>
        <v>0</v>
      </c>
      <c r="CI300" s="42" t="str">
        <f t="shared" si="385"/>
        <v/>
      </c>
      <c r="CJ300" s="42"/>
      <c r="CM300" s="6">
        <f t="shared" si="358"/>
        <v>294</v>
      </c>
      <c r="CN300" s="9">
        <f t="shared" si="386"/>
        <v>500</v>
      </c>
      <c r="CQ300" s="8">
        <f t="shared" si="346"/>
        <v>500</v>
      </c>
      <c r="CR300" s="42" t="str">
        <f t="shared" si="387"/>
        <v>NA</v>
      </c>
      <c r="CS300" s="43" t="str" cm="1">
        <f t="array" ref="CS300">IFERROR(_xlfn.XLOOKUP($B$4&amp;$B$11&amp;CR300,$A$69:$A$91&amp;$B$69:$B$91&amp;$C$69:$C$91,$D$69:$D$91),"")</f>
        <v/>
      </c>
      <c r="CT300" s="42" t="str">
        <f t="shared" si="353"/>
        <v/>
      </c>
      <c r="CU300" s="44" t="str">
        <f t="shared" si="388"/>
        <v/>
      </c>
      <c r="CV300" s="44">
        <f t="shared" si="389"/>
        <v>0</v>
      </c>
      <c r="CW300" s="42" t="str">
        <f t="shared" si="390"/>
        <v/>
      </c>
      <c r="DA300" s="6">
        <f t="shared" si="359"/>
        <v>294</v>
      </c>
      <c r="DB300" s="4">
        <f t="shared" si="338"/>
        <v>625</v>
      </c>
      <c r="DC300" s="6">
        <f t="shared" si="391"/>
        <v>0</v>
      </c>
      <c r="DE300" s="24">
        <f t="shared" si="347"/>
        <v>625</v>
      </c>
      <c r="DF300" s="42" t="str">
        <f t="shared" si="392"/>
        <v>NA</v>
      </c>
      <c r="DG300" s="43" t="str" cm="1">
        <f t="array" ref="DG300">IFERROR(_xlfn.XLOOKUP($B$4&amp;$B$11&amp;DF300,$A$69:$A$91&amp;$B$69:$B$91&amp;$C$69:$C$91,$D$69:$D$91),"")</f>
        <v/>
      </c>
      <c r="DH300" s="44" t="str">
        <f t="shared" si="405"/>
        <v/>
      </c>
      <c r="DI300" s="44">
        <f t="shared" si="393"/>
        <v>0</v>
      </c>
      <c r="DJ300" s="44">
        <f t="shared" si="394"/>
        <v>0</v>
      </c>
      <c r="DK300" s="42" t="str">
        <f t="shared" si="395"/>
        <v/>
      </c>
      <c r="DL300" s="42"/>
      <c r="DO300" s="6">
        <f t="shared" si="360"/>
        <v>294</v>
      </c>
      <c r="DP300" s="3">
        <f t="shared" si="339"/>
        <v>625</v>
      </c>
      <c r="DS300" s="24">
        <f t="shared" si="354"/>
        <v>625</v>
      </c>
      <c r="DT300" s="42" t="str">
        <f t="shared" si="396"/>
        <v>NA</v>
      </c>
      <c r="DU300" s="43" t="str" cm="1">
        <f t="array" ref="DU300">IFERROR(_xlfn.XLOOKUP($B$4&amp;$B$11&amp;DT300,$A$69:$A$91&amp;$B$69:$B$91&amp;$C$69:$C$91,$D$69:$D$91),"")</f>
        <v/>
      </c>
      <c r="DV300" s="44" t="str">
        <f t="shared" si="406"/>
        <v/>
      </c>
      <c r="DW300" s="44">
        <f t="shared" si="397"/>
        <v>0</v>
      </c>
      <c r="DX300" s="44">
        <f t="shared" si="398"/>
        <v>0</v>
      </c>
      <c r="DY300" s="42" t="str">
        <f t="shared" si="399"/>
        <v/>
      </c>
      <c r="DZ300" s="42"/>
      <c r="EC300" s="6">
        <f t="shared" si="361"/>
        <v>294</v>
      </c>
      <c r="ED300" s="47">
        <f t="shared" si="409"/>
        <v>531.91489361702122</v>
      </c>
      <c r="EE300" s="6">
        <f t="shared" si="408"/>
        <v>0</v>
      </c>
      <c r="EG300" s="8">
        <f t="shared" si="348"/>
        <v>531.91489361702122</v>
      </c>
      <c r="EH300" s="45" t="s">
        <v>62</v>
      </c>
      <c r="EI300" s="110">
        <f t="shared" si="410"/>
        <v>0</v>
      </c>
      <c r="EJ300" s="109">
        <f t="shared" si="407"/>
        <v>0</v>
      </c>
      <c r="EK300" s="109">
        <f t="shared" si="400"/>
        <v>0</v>
      </c>
      <c r="EL300" s="44">
        <f t="shared" si="401"/>
        <v>0</v>
      </c>
      <c r="EM300" s="42" t="str">
        <f t="shared" si="402"/>
        <v/>
      </c>
    </row>
    <row r="301" spans="21:143" x14ac:dyDescent="0.25">
      <c r="U301" s="6">
        <f t="shared" si="355"/>
        <v>295</v>
      </c>
      <c r="V301" s="9">
        <f t="shared" si="362"/>
        <v>500</v>
      </c>
      <c r="Y301" s="8">
        <f t="shared" si="342"/>
        <v>500</v>
      </c>
      <c r="Z301" s="30" t="str">
        <f t="shared" si="363"/>
        <v>NA</v>
      </c>
      <c r="AA301" s="28" t="str" cm="1">
        <f t="array" ref="AA301">IFERROR(_xlfn.XLOOKUP($B$4&amp;$B$11&amp;Z301,$A$69:$A$91&amp;$B$69:$B$91&amp;$C$69:$C$91,$D$69:$D$91),"")</f>
        <v/>
      </c>
      <c r="AB301" s="30" t="str">
        <f t="shared" si="349"/>
        <v/>
      </c>
      <c r="AC301" s="29" t="str">
        <f t="shared" si="364"/>
        <v/>
      </c>
      <c r="AD301" s="29">
        <f t="shared" si="365"/>
        <v>0</v>
      </c>
      <c r="AE301" s="30" t="str">
        <f t="shared" si="366"/>
        <v/>
      </c>
      <c r="AI301" s="6">
        <f t="shared" si="356"/>
        <v>295</v>
      </c>
      <c r="AJ301" s="9">
        <f t="shared" si="367"/>
        <v>500</v>
      </c>
      <c r="AM301" s="8">
        <f t="shared" si="343"/>
        <v>500</v>
      </c>
      <c r="AN301" s="32" t="str">
        <f t="shared" si="368"/>
        <v>NA</v>
      </c>
      <c r="AO301" s="33" t="str" cm="1">
        <f t="array" ref="AO301">IFERROR(_xlfn.XLOOKUP($B$4&amp;$B$11&amp;AN301,$A$69:$A$91&amp;$B$69:$B$91&amp;$C$69:$C$91,$D$69:$D$91),"")</f>
        <v/>
      </c>
      <c r="AP301" s="32" t="str">
        <f t="shared" si="350"/>
        <v/>
      </c>
      <c r="AQ301" s="37" t="str">
        <f t="shared" si="369"/>
        <v/>
      </c>
      <c r="AR301" s="37">
        <f t="shared" si="370"/>
        <v>0</v>
      </c>
      <c r="AS301" s="32" t="str">
        <f t="shared" si="371"/>
        <v/>
      </c>
      <c r="AT301" s="32"/>
      <c r="AU301" s="8"/>
      <c r="AV301" s="8"/>
      <c r="AW301" s="20">
        <f t="shared" si="340"/>
        <v>295</v>
      </c>
      <c r="AX301" s="22">
        <f t="shared" si="336"/>
        <v>625</v>
      </c>
      <c r="AY301" s="8"/>
      <c r="AZ301" s="8"/>
      <c r="BA301" s="22">
        <f t="shared" si="341"/>
        <v>625</v>
      </c>
      <c r="BB301" s="32" t="str">
        <f t="shared" si="372"/>
        <v>NA</v>
      </c>
      <c r="BC301" s="33" t="str" cm="1">
        <f t="array" ref="BC301">IFERROR(_xlfn.XLOOKUP($B$4&amp;$B$11&amp;BB301,$A$69:$A$91&amp;$B$69:$B$91&amp;$C$69:$C$91,$D$69:$D$91),"")</f>
        <v/>
      </c>
      <c r="BD301" s="37" t="str">
        <f t="shared" si="403"/>
        <v/>
      </c>
      <c r="BE301" s="37">
        <f t="shared" si="373"/>
        <v>0</v>
      </c>
      <c r="BF301" s="37">
        <f t="shared" si="374"/>
        <v>0</v>
      </c>
      <c r="BG301" s="32" t="str">
        <f t="shared" si="375"/>
        <v/>
      </c>
      <c r="BK301" s="20">
        <f t="shared" si="351"/>
        <v>295</v>
      </c>
      <c r="BL301" s="22">
        <f t="shared" si="337"/>
        <v>625</v>
      </c>
      <c r="BO301" s="22">
        <f t="shared" si="344"/>
        <v>625</v>
      </c>
      <c r="BP301" s="32" t="str">
        <f t="shared" si="376"/>
        <v>NA</v>
      </c>
      <c r="BQ301" s="33" t="str" cm="1">
        <f t="array" ref="BQ301">IFERROR(_xlfn.XLOOKUP($B$4&amp;$B$11&amp;BP301,$A$69:$A$91&amp;$B$69:$B$91&amp;$C$69:$C$91,$D$69:$D$91),"")</f>
        <v/>
      </c>
      <c r="BR301" s="37" t="str">
        <f t="shared" si="404"/>
        <v/>
      </c>
      <c r="BS301" s="37">
        <f t="shared" si="377"/>
        <v>0</v>
      </c>
      <c r="BT301" s="37">
        <f t="shared" si="378"/>
        <v>0</v>
      </c>
      <c r="BU301" s="32" t="str">
        <f t="shared" si="379"/>
        <v/>
      </c>
      <c r="BV301" s="32"/>
      <c r="BY301" s="6">
        <f t="shared" si="357"/>
        <v>295</v>
      </c>
      <c r="BZ301" s="9">
        <f t="shared" si="380"/>
        <v>500</v>
      </c>
      <c r="CA301" s="6">
        <f t="shared" si="381"/>
        <v>0</v>
      </c>
      <c r="CC301" s="8">
        <f t="shared" si="345"/>
        <v>500</v>
      </c>
      <c r="CD301" s="42" t="str">
        <f t="shared" si="382"/>
        <v>NA</v>
      </c>
      <c r="CE301" s="43" t="str" cm="1">
        <f t="array" ref="CE301">IFERROR(_xlfn.XLOOKUP($B$4&amp;$B$11&amp;CD301,$A$69:$A$91&amp;$B$69:$B$91&amp;$C$69:$C$91,$D$69:$D$91),"")</f>
        <v/>
      </c>
      <c r="CF301" s="42" t="str">
        <f t="shared" si="352"/>
        <v/>
      </c>
      <c r="CG301" s="44" t="str">
        <f t="shared" si="383"/>
        <v/>
      </c>
      <c r="CH301" s="44">
        <f t="shared" si="384"/>
        <v>0</v>
      </c>
      <c r="CI301" s="42" t="str">
        <f t="shared" si="385"/>
        <v/>
      </c>
      <c r="CJ301" s="42"/>
      <c r="CM301" s="6">
        <f t="shared" si="358"/>
        <v>295</v>
      </c>
      <c r="CN301" s="9">
        <f t="shared" si="386"/>
        <v>500</v>
      </c>
      <c r="CQ301" s="8">
        <f t="shared" si="346"/>
        <v>500</v>
      </c>
      <c r="CR301" s="42" t="str">
        <f t="shared" si="387"/>
        <v>NA</v>
      </c>
      <c r="CS301" s="43" t="str" cm="1">
        <f t="array" ref="CS301">IFERROR(_xlfn.XLOOKUP($B$4&amp;$B$11&amp;CR301,$A$69:$A$91&amp;$B$69:$B$91&amp;$C$69:$C$91,$D$69:$D$91),"")</f>
        <v/>
      </c>
      <c r="CT301" s="42" t="str">
        <f t="shared" si="353"/>
        <v/>
      </c>
      <c r="CU301" s="44" t="str">
        <f t="shared" si="388"/>
        <v/>
      </c>
      <c r="CV301" s="44">
        <f t="shared" si="389"/>
        <v>0</v>
      </c>
      <c r="CW301" s="42" t="str">
        <f t="shared" si="390"/>
        <v/>
      </c>
      <c r="DA301" s="6">
        <f t="shared" si="359"/>
        <v>295</v>
      </c>
      <c r="DB301" s="4">
        <f t="shared" si="338"/>
        <v>625</v>
      </c>
      <c r="DC301" s="6">
        <f t="shared" si="391"/>
        <v>0</v>
      </c>
      <c r="DE301" s="24">
        <f t="shared" si="347"/>
        <v>625</v>
      </c>
      <c r="DF301" s="42" t="str">
        <f t="shared" si="392"/>
        <v>NA</v>
      </c>
      <c r="DG301" s="43" t="str" cm="1">
        <f t="array" ref="DG301">IFERROR(_xlfn.XLOOKUP($B$4&amp;$B$11&amp;DF301,$A$69:$A$91&amp;$B$69:$B$91&amp;$C$69:$C$91,$D$69:$D$91),"")</f>
        <v/>
      </c>
      <c r="DH301" s="44" t="str">
        <f t="shared" si="405"/>
        <v/>
      </c>
      <c r="DI301" s="44">
        <f t="shared" si="393"/>
        <v>0</v>
      </c>
      <c r="DJ301" s="44">
        <f t="shared" si="394"/>
        <v>0</v>
      </c>
      <c r="DK301" s="42" t="str">
        <f t="shared" si="395"/>
        <v/>
      </c>
      <c r="DL301" s="42"/>
      <c r="DO301" s="6">
        <f t="shared" si="360"/>
        <v>295</v>
      </c>
      <c r="DP301" s="3">
        <f t="shared" si="339"/>
        <v>625</v>
      </c>
      <c r="DS301" s="24">
        <f t="shared" si="354"/>
        <v>625</v>
      </c>
      <c r="DT301" s="42" t="str">
        <f t="shared" si="396"/>
        <v>NA</v>
      </c>
      <c r="DU301" s="43" t="str" cm="1">
        <f t="array" ref="DU301">IFERROR(_xlfn.XLOOKUP($B$4&amp;$B$11&amp;DT301,$A$69:$A$91&amp;$B$69:$B$91&amp;$C$69:$C$91,$D$69:$D$91),"")</f>
        <v/>
      </c>
      <c r="DV301" s="44" t="str">
        <f t="shared" si="406"/>
        <v/>
      </c>
      <c r="DW301" s="44">
        <f t="shared" si="397"/>
        <v>0</v>
      </c>
      <c r="DX301" s="44">
        <f t="shared" si="398"/>
        <v>0</v>
      </c>
      <c r="DY301" s="42" t="str">
        <f t="shared" si="399"/>
        <v/>
      </c>
      <c r="DZ301" s="42"/>
      <c r="EC301" s="6">
        <f t="shared" si="361"/>
        <v>295</v>
      </c>
      <c r="ED301" s="47">
        <f t="shared" si="409"/>
        <v>531.91489361702122</v>
      </c>
      <c r="EE301" s="6">
        <f t="shared" si="408"/>
        <v>0</v>
      </c>
      <c r="EG301" s="8">
        <f t="shared" si="348"/>
        <v>531.91489361702122</v>
      </c>
      <c r="EH301" s="45" t="s">
        <v>62</v>
      </c>
      <c r="EI301" s="110">
        <f t="shared" si="410"/>
        <v>0</v>
      </c>
      <c r="EJ301" s="109">
        <f t="shared" si="407"/>
        <v>0</v>
      </c>
      <c r="EK301" s="109">
        <f t="shared" si="400"/>
        <v>0</v>
      </c>
      <c r="EL301" s="44">
        <f t="shared" si="401"/>
        <v>0</v>
      </c>
      <c r="EM301" s="42" t="str">
        <f t="shared" si="402"/>
        <v/>
      </c>
    </row>
    <row r="302" spans="21:143" x14ac:dyDescent="0.25">
      <c r="U302" s="6">
        <f t="shared" si="355"/>
        <v>296</v>
      </c>
      <c r="V302" s="9">
        <f t="shared" si="362"/>
        <v>500</v>
      </c>
      <c r="Y302" s="8">
        <f t="shared" si="342"/>
        <v>500</v>
      </c>
      <c r="Z302" s="30" t="str">
        <f t="shared" si="363"/>
        <v>NA</v>
      </c>
      <c r="AA302" s="28" t="str" cm="1">
        <f t="array" ref="AA302">IFERROR(_xlfn.XLOOKUP($B$4&amp;$B$11&amp;Z302,$A$69:$A$91&amp;$B$69:$B$91&amp;$C$69:$C$91,$D$69:$D$91),"")</f>
        <v/>
      </c>
      <c r="AB302" s="30" t="str">
        <f t="shared" si="349"/>
        <v/>
      </c>
      <c r="AC302" s="29" t="str">
        <f t="shared" si="364"/>
        <v/>
      </c>
      <c r="AD302" s="29">
        <f t="shared" si="365"/>
        <v>0</v>
      </c>
      <c r="AE302" s="30" t="str">
        <f t="shared" si="366"/>
        <v/>
      </c>
      <c r="AI302" s="6">
        <f t="shared" si="356"/>
        <v>296</v>
      </c>
      <c r="AJ302" s="9">
        <f t="shared" si="367"/>
        <v>500</v>
      </c>
      <c r="AM302" s="8">
        <f t="shared" si="343"/>
        <v>500</v>
      </c>
      <c r="AN302" s="32" t="str">
        <f t="shared" si="368"/>
        <v>NA</v>
      </c>
      <c r="AO302" s="33" t="str" cm="1">
        <f t="array" ref="AO302">IFERROR(_xlfn.XLOOKUP($B$4&amp;$B$11&amp;AN302,$A$69:$A$91&amp;$B$69:$B$91&amp;$C$69:$C$91,$D$69:$D$91),"")</f>
        <v/>
      </c>
      <c r="AP302" s="32" t="str">
        <f t="shared" si="350"/>
        <v/>
      </c>
      <c r="AQ302" s="37" t="str">
        <f t="shared" si="369"/>
        <v/>
      </c>
      <c r="AR302" s="37">
        <f t="shared" si="370"/>
        <v>0</v>
      </c>
      <c r="AS302" s="32" t="str">
        <f t="shared" si="371"/>
        <v/>
      </c>
      <c r="AT302" s="32"/>
      <c r="AU302" s="8"/>
      <c r="AV302" s="8"/>
      <c r="AW302" s="20">
        <f t="shared" si="340"/>
        <v>296</v>
      </c>
      <c r="AX302" s="22">
        <f t="shared" si="336"/>
        <v>625</v>
      </c>
      <c r="AY302" s="8"/>
      <c r="AZ302" s="8"/>
      <c r="BA302" s="22">
        <f t="shared" si="341"/>
        <v>625</v>
      </c>
      <c r="BB302" s="32" t="str">
        <f t="shared" si="372"/>
        <v>NA</v>
      </c>
      <c r="BC302" s="33" t="str" cm="1">
        <f t="array" ref="BC302">IFERROR(_xlfn.XLOOKUP($B$4&amp;$B$11&amp;BB302,$A$69:$A$91&amp;$B$69:$B$91&amp;$C$69:$C$91,$D$69:$D$91),"")</f>
        <v/>
      </c>
      <c r="BD302" s="37" t="str">
        <f t="shared" si="403"/>
        <v/>
      </c>
      <c r="BE302" s="37">
        <f t="shared" si="373"/>
        <v>0</v>
      </c>
      <c r="BF302" s="37">
        <f t="shared" si="374"/>
        <v>0</v>
      </c>
      <c r="BG302" s="32" t="str">
        <f t="shared" si="375"/>
        <v/>
      </c>
      <c r="BK302" s="20">
        <f t="shared" si="351"/>
        <v>296</v>
      </c>
      <c r="BL302" s="22">
        <f t="shared" si="337"/>
        <v>625</v>
      </c>
      <c r="BO302" s="22">
        <f t="shared" si="344"/>
        <v>625</v>
      </c>
      <c r="BP302" s="32" t="str">
        <f t="shared" si="376"/>
        <v>NA</v>
      </c>
      <c r="BQ302" s="33" t="str" cm="1">
        <f t="array" ref="BQ302">IFERROR(_xlfn.XLOOKUP($B$4&amp;$B$11&amp;BP302,$A$69:$A$91&amp;$B$69:$B$91&amp;$C$69:$C$91,$D$69:$D$91),"")</f>
        <v/>
      </c>
      <c r="BR302" s="37" t="str">
        <f t="shared" si="404"/>
        <v/>
      </c>
      <c r="BS302" s="37">
        <f t="shared" si="377"/>
        <v>0</v>
      </c>
      <c r="BT302" s="37">
        <f t="shared" si="378"/>
        <v>0</v>
      </c>
      <c r="BU302" s="32" t="str">
        <f t="shared" si="379"/>
        <v/>
      </c>
      <c r="BV302" s="32"/>
      <c r="BY302" s="6">
        <f t="shared" si="357"/>
        <v>296</v>
      </c>
      <c r="BZ302" s="9">
        <f t="shared" si="380"/>
        <v>500</v>
      </c>
      <c r="CA302" s="6">
        <f t="shared" si="381"/>
        <v>0</v>
      </c>
      <c r="CC302" s="8">
        <f t="shared" si="345"/>
        <v>500</v>
      </c>
      <c r="CD302" s="42" t="str">
        <f t="shared" si="382"/>
        <v>NA</v>
      </c>
      <c r="CE302" s="43" t="str" cm="1">
        <f t="array" ref="CE302">IFERROR(_xlfn.XLOOKUP($B$4&amp;$B$11&amp;CD302,$A$69:$A$91&amp;$B$69:$B$91&amp;$C$69:$C$91,$D$69:$D$91),"")</f>
        <v/>
      </c>
      <c r="CF302" s="42" t="str">
        <f t="shared" si="352"/>
        <v/>
      </c>
      <c r="CG302" s="44" t="str">
        <f t="shared" si="383"/>
        <v/>
      </c>
      <c r="CH302" s="44">
        <f t="shared" si="384"/>
        <v>0</v>
      </c>
      <c r="CI302" s="42" t="str">
        <f t="shared" si="385"/>
        <v/>
      </c>
      <c r="CJ302" s="42"/>
      <c r="CM302" s="6">
        <f t="shared" si="358"/>
        <v>296</v>
      </c>
      <c r="CN302" s="9">
        <f t="shared" si="386"/>
        <v>500</v>
      </c>
      <c r="CQ302" s="8">
        <f t="shared" si="346"/>
        <v>500</v>
      </c>
      <c r="CR302" s="42" t="str">
        <f t="shared" si="387"/>
        <v>NA</v>
      </c>
      <c r="CS302" s="43" t="str" cm="1">
        <f t="array" ref="CS302">IFERROR(_xlfn.XLOOKUP($B$4&amp;$B$11&amp;CR302,$A$69:$A$91&amp;$B$69:$B$91&amp;$C$69:$C$91,$D$69:$D$91),"")</f>
        <v/>
      </c>
      <c r="CT302" s="42" t="str">
        <f t="shared" si="353"/>
        <v/>
      </c>
      <c r="CU302" s="44" t="str">
        <f t="shared" si="388"/>
        <v/>
      </c>
      <c r="CV302" s="44">
        <f t="shared" si="389"/>
        <v>0</v>
      </c>
      <c r="CW302" s="42" t="str">
        <f t="shared" si="390"/>
        <v/>
      </c>
      <c r="DA302" s="6">
        <f t="shared" si="359"/>
        <v>296</v>
      </c>
      <c r="DB302" s="4">
        <f t="shared" si="338"/>
        <v>625</v>
      </c>
      <c r="DC302" s="6">
        <f t="shared" si="391"/>
        <v>0</v>
      </c>
      <c r="DE302" s="24">
        <f t="shared" si="347"/>
        <v>625</v>
      </c>
      <c r="DF302" s="42" t="str">
        <f t="shared" si="392"/>
        <v>NA</v>
      </c>
      <c r="DG302" s="43" t="str" cm="1">
        <f t="array" ref="DG302">IFERROR(_xlfn.XLOOKUP($B$4&amp;$B$11&amp;DF302,$A$69:$A$91&amp;$B$69:$B$91&amp;$C$69:$C$91,$D$69:$D$91),"")</f>
        <v/>
      </c>
      <c r="DH302" s="44" t="str">
        <f t="shared" si="405"/>
        <v/>
      </c>
      <c r="DI302" s="44">
        <f t="shared" si="393"/>
        <v>0</v>
      </c>
      <c r="DJ302" s="44">
        <f t="shared" si="394"/>
        <v>0</v>
      </c>
      <c r="DK302" s="42" t="str">
        <f t="shared" si="395"/>
        <v/>
      </c>
      <c r="DL302" s="42"/>
      <c r="DO302" s="6">
        <f t="shared" si="360"/>
        <v>296</v>
      </c>
      <c r="DP302" s="3">
        <f t="shared" si="339"/>
        <v>625</v>
      </c>
      <c r="DS302" s="24">
        <f t="shared" si="354"/>
        <v>625</v>
      </c>
      <c r="DT302" s="42" t="str">
        <f t="shared" si="396"/>
        <v>NA</v>
      </c>
      <c r="DU302" s="43" t="str" cm="1">
        <f t="array" ref="DU302">IFERROR(_xlfn.XLOOKUP($B$4&amp;$B$11&amp;DT302,$A$69:$A$91&amp;$B$69:$B$91&amp;$C$69:$C$91,$D$69:$D$91),"")</f>
        <v/>
      </c>
      <c r="DV302" s="44" t="str">
        <f t="shared" si="406"/>
        <v/>
      </c>
      <c r="DW302" s="44">
        <f t="shared" si="397"/>
        <v>0</v>
      </c>
      <c r="DX302" s="44">
        <f t="shared" si="398"/>
        <v>0</v>
      </c>
      <c r="DY302" s="42" t="str">
        <f t="shared" si="399"/>
        <v/>
      </c>
      <c r="DZ302" s="42"/>
      <c r="EC302" s="6">
        <f t="shared" si="361"/>
        <v>296</v>
      </c>
      <c r="ED302" s="47">
        <f t="shared" si="409"/>
        <v>531.91489361702122</v>
      </c>
      <c r="EE302" s="6">
        <f t="shared" si="408"/>
        <v>0</v>
      </c>
      <c r="EG302" s="8">
        <f t="shared" si="348"/>
        <v>531.91489361702122</v>
      </c>
      <c r="EH302" s="45" t="s">
        <v>62</v>
      </c>
      <c r="EI302" s="110">
        <f t="shared" si="410"/>
        <v>0</v>
      </c>
      <c r="EJ302" s="109">
        <f t="shared" si="407"/>
        <v>0</v>
      </c>
      <c r="EK302" s="109">
        <f t="shared" si="400"/>
        <v>0</v>
      </c>
      <c r="EL302" s="44">
        <f t="shared" si="401"/>
        <v>0</v>
      </c>
      <c r="EM302" s="42" t="str">
        <f t="shared" si="402"/>
        <v/>
      </c>
    </row>
    <row r="303" spans="21:143" x14ac:dyDescent="0.25">
      <c r="U303" s="6">
        <f t="shared" si="355"/>
        <v>297</v>
      </c>
      <c r="V303" s="9">
        <f t="shared" si="362"/>
        <v>500</v>
      </c>
      <c r="Y303" s="8">
        <f t="shared" si="342"/>
        <v>500</v>
      </c>
      <c r="Z303" s="30" t="str">
        <f t="shared" si="363"/>
        <v>NA</v>
      </c>
      <c r="AA303" s="28" t="str" cm="1">
        <f t="array" ref="AA303">IFERROR(_xlfn.XLOOKUP($B$4&amp;$B$11&amp;Z303,$A$69:$A$91&amp;$B$69:$B$91&amp;$C$69:$C$91,$D$69:$D$91),"")</f>
        <v/>
      </c>
      <c r="AB303" s="30" t="str">
        <f t="shared" si="349"/>
        <v/>
      </c>
      <c r="AC303" s="29" t="str">
        <f t="shared" si="364"/>
        <v/>
      </c>
      <c r="AD303" s="29">
        <f t="shared" si="365"/>
        <v>0</v>
      </c>
      <c r="AE303" s="30" t="str">
        <f t="shared" si="366"/>
        <v/>
      </c>
      <c r="AI303" s="6">
        <f t="shared" si="356"/>
        <v>297</v>
      </c>
      <c r="AJ303" s="9">
        <f t="shared" si="367"/>
        <v>500</v>
      </c>
      <c r="AM303" s="8">
        <f t="shared" si="343"/>
        <v>500</v>
      </c>
      <c r="AN303" s="32" t="str">
        <f t="shared" si="368"/>
        <v>NA</v>
      </c>
      <c r="AO303" s="33" t="str" cm="1">
        <f t="array" ref="AO303">IFERROR(_xlfn.XLOOKUP($B$4&amp;$B$11&amp;AN303,$A$69:$A$91&amp;$B$69:$B$91&amp;$C$69:$C$91,$D$69:$D$91),"")</f>
        <v/>
      </c>
      <c r="AP303" s="32" t="str">
        <f t="shared" si="350"/>
        <v/>
      </c>
      <c r="AQ303" s="37" t="str">
        <f t="shared" si="369"/>
        <v/>
      </c>
      <c r="AR303" s="37">
        <f t="shared" si="370"/>
        <v>0</v>
      </c>
      <c r="AS303" s="32" t="str">
        <f t="shared" si="371"/>
        <v/>
      </c>
      <c r="AT303" s="32"/>
      <c r="AU303" s="8"/>
      <c r="AV303" s="8"/>
      <c r="AW303" s="20">
        <f t="shared" si="340"/>
        <v>297</v>
      </c>
      <c r="AX303" s="22">
        <f t="shared" si="336"/>
        <v>625</v>
      </c>
      <c r="AY303" s="8"/>
      <c r="AZ303" s="8"/>
      <c r="BA303" s="22">
        <f t="shared" si="341"/>
        <v>625</v>
      </c>
      <c r="BB303" s="32" t="str">
        <f t="shared" si="372"/>
        <v>NA</v>
      </c>
      <c r="BC303" s="33" t="str" cm="1">
        <f t="array" ref="BC303">IFERROR(_xlfn.XLOOKUP($B$4&amp;$B$11&amp;BB303,$A$69:$A$91&amp;$B$69:$B$91&amp;$C$69:$C$91,$D$69:$D$91),"")</f>
        <v/>
      </c>
      <c r="BD303" s="37" t="str">
        <f t="shared" si="403"/>
        <v/>
      </c>
      <c r="BE303" s="37">
        <f t="shared" si="373"/>
        <v>0</v>
      </c>
      <c r="BF303" s="37">
        <f t="shared" si="374"/>
        <v>0</v>
      </c>
      <c r="BG303" s="32" t="str">
        <f t="shared" si="375"/>
        <v/>
      </c>
      <c r="BK303" s="20">
        <f t="shared" si="351"/>
        <v>297</v>
      </c>
      <c r="BL303" s="22">
        <f t="shared" si="337"/>
        <v>625</v>
      </c>
      <c r="BO303" s="22">
        <f t="shared" si="344"/>
        <v>625</v>
      </c>
      <c r="BP303" s="32" t="str">
        <f t="shared" si="376"/>
        <v>NA</v>
      </c>
      <c r="BQ303" s="33" t="str" cm="1">
        <f t="array" ref="BQ303">IFERROR(_xlfn.XLOOKUP($B$4&amp;$B$11&amp;BP303,$A$69:$A$91&amp;$B$69:$B$91&amp;$C$69:$C$91,$D$69:$D$91),"")</f>
        <v/>
      </c>
      <c r="BR303" s="37" t="str">
        <f t="shared" si="404"/>
        <v/>
      </c>
      <c r="BS303" s="37">
        <f t="shared" si="377"/>
        <v>0</v>
      </c>
      <c r="BT303" s="37">
        <f t="shared" si="378"/>
        <v>0</v>
      </c>
      <c r="BU303" s="32" t="str">
        <f t="shared" si="379"/>
        <v/>
      </c>
      <c r="BV303" s="32"/>
      <c r="BY303" s="6">
        <f t="shared" si="357"/>
        <v>297</v>
      </c>
      <c r="BZ303" s="9">
        <f t="shared" si="380"/>
        <v>500</v>
      </c>
      <c r="CA303" s="6">
        <f t="shared" si="381"/>
        <v>0</v>
      </c>
      <c r="CC303" s="8">
        <f t="shared" si="345"/>
        <v>500</v>
      </c>
      <c r="CD303" s="42" t="str">
        <f t="shared" si="382"/>
        <v>NA</v>
      </c>
      <c r="CE303" s="43" t="str" cm="1">
        <f t="array" ref="CE303">IFERROR(_xlfn.XLOOKUP($B$4&amp;$B$11&amp;CD303,$A$69:$A$91&amp;$B$69:$B$91&amp;$C$69:$C$91,$D$69:$D$91),"")</f>
        <v/>
      </c>
      <c r="CF303" s="42" t="str">
        <f t="shared" si="352"/>
        <v/>
      </c>
      <c r="CG303" s="44" t="str">
        <f t="shared" si="383"/>
        <v/>
      </c>
      <c r="CH303" s="44">
        <f t="shared" si="384"/>
        <v>0</v>
      </c>
      <c r="CI303" s="42" t="str">
        <f t="shared" si="385"/>
        <v/>
      </c>
      <c r="CJ303" s="42"/>
      <c r="CM303" s="6">
        <f t="shared" si="358"/>
        <v>297</v>
      </c>
      <c r="CN303" s="9">
        <f t="shared" si="386"/>
        <v>500</v>
      </c>
      <c r="CQ303" s="8">
        <f t="shared" si="346"/>
        <v>500</v>
      </c>
      <c r="CR303" s="42" t="str">
        <f t="shared" si="387"/>
        <v>NA</v>
      </c>
      <c r="CS303" s="43" t="str" cm="1">
        <f t="array" ref="CS303">IFERROR(_xlfn.XLOOKUP($B$4&amp;$B$11&amp;CR303,$A$69:$A$91&amp;$B$69:$B$91&amp;$C$69:$C$91,$D$69:$D$91),"")</f>
        <v/>
      </c>
      <c r="CT303" s="42" t="str">
        <f t="shared" si="353"/>
        <v/>
      </c>
      <c r="CU303" s="44" t="str">
        <f t="shared" si="388"/>
        <v/>
      </c>
      <c r="CV303" s="44">
        <f t="shared" si="389"/>
        <v>0</v>
      </c>
      <c r="CW303" s="42" t="str">
        <f t="shared" si="390"/>
        <v/>
      </c>
      <c r="DA303" s="6">
        <f t="shared" si="359"/>
        <v>297</v>
      </c>
      <c r="DB303" s="4">
        <f t="shared" si="338"/>
        <v>625</v>
      </c>
      <c r="DC303" s="6">
        <f t="shared" si="391"/>
        <v>0</v>
      </c>
      <c r="DE303" s="24">
        <f t="shared" si="347"/>
        <v>625</v>
      </c>
      <c r="DF303" s="42" t="str">
        <f t="shared" si="392"/>
        <v>NA</v>
      </c>
      <c r="DG303" s="43" t="str" cm="1">
        <f t="array" ref="DG303">IFERROR(_xlfn.XLOOKUP($B$4&amp;$B$11&amp;DF303,$A$69:$A$91&amp;$B$69:$B$91&amp;$C$69:$C$91,$D$69:$D$91),"")</f>
        <v/>
      </c>
      <c r="DH303" s="44" t="str">
        <f t="shared" si="405"/>
        <v/>
      </c>
      <c r="DI303" s="44">
        <f t="shared" si="393"/>
        <v>0</v>
      </c>
      <c r="DJ303" s="44">
        <f t="shared" si="394"/>
        <v>0</v>
      </c>
      <c r="DK303" s="42" t="str">
        <f t="shared" si="395"/>
        <v/>
      </c>
      <c r="DL303" s="42"/>
      <c r="DO303" s="6">
        <f t="shared" si="360"/>
        <v>297</v>
      </c>
      <c r="DP303" s="3">
        <f t="shared" si="339"/>
        <v>625</v>
      </c>
      <c r="DS303" s="24">
        <f t="shared" si="354"/>
        <v>625</v>
      </c>
      <c r="DT303" s="42" t="str">
        <f t="shared" si="396"/>
        <v>NA</v>
      </c>
      <c r="DU303" s="43" t="str" cm="1">
        <f t="array" ref="DU303">IFERROR(_xlfn.XLOOKUP($B$4&amp;$B$11&amp;DT303,$A$69:$A$91&amp;$B$69:$B$91&amp;$C$69:$C$91,$D$69:$D$91),"")</f>
        <v/>
      </c>
      <c r="DV303" s="44" t="str">
        <f t="shared" si="406"/>
        <v/>
      </c>
      <c r="DW303" s="44">
        <f t="shared" si="397"/>
        <v>0</v>
      </c>
      <c r="DX303" s="44">
        <f t="shared" si="398"/>
        <v>0</v>
      </c>
      <c r="DY303" s="42" t="str">
        <f t="shared" si="399"/>
        <v/>
      </c>
      <c r="DZ303" s="42"/>
      <c r="EC303" s="6">
        <f t="shared" si="361"/>
        <v>297</v>
      </c>
      <c r="ED303" s="47">
        <f t="shared" si="409"/>
        <v>531.91489361702122</v>
      </c>
      <c r="EE303" s="6">
        <f t="shared" si="408"/>
        <v>0</v>
      </c>
      <c r="EG303" s="8">
        <f t="shared" si="348"/>
        <v>531.91489361702122</v>
      </c>
      <c r="EH303" s="45" t="s">
        <v>62</v>
      </c>
      <c r="EI303" s="110">
        <f t="shared" si="410"/>
        <v>0</v>
      </c>
      <c r="EJ303" s="109">
        <f t="shared" si="407"/>
        <v>0</v>
      </c>
      <c r="EK303" s="109">
        <f t="shared" si="400"/>
        <v>0</v>
      </c>
      <c r="EL303" s="44">
        <f t="shared" si="401"/>
        <v>0</v>
      </c>
      <c r="EM303" s="42" t="str">
        <f t="shared" si="402"/>
        <v/>
      </c>
    </row>
    <row r="304" spans="21:143" x14ac:dyDescent="0.25">
      <c r="U304" s="6">
        <f t="shared" si="355"/>
        <v>298</v>
      </c>
      <c r="V304" s="9">
        <f t="shared" si="362"/>
        <v>500</v>
      </c>
      <c r="Y304" s="8">
        <f t="shared" si="342"/>
        <v>500</v>
      </c>
      <c r="Z304" s="30" t="str">
        <f t="shared" si="363"/>
        <v>NA</v>
      </c>
      <c r="AA304" s="28" t="str" cm="1">
        <f t="array" ref="AA304">IFERROR(_xlfn.XLOOKUP($B$4&amp;$B$11&amp;Z304,$A$69:$A$91&amp;$B$69:$B$91&amp;$C$69:$C$91,$D$69:$D$91),"")</f>
        <v/>
      </c>
      <c r="AB304" s="30" t="str">
        <f t="shared" si="349"/>
        <v/>
      </c>
      <c r="AC304" s="29" t="str">
        <f t="shared" si="364"/>
        <v/>
      </c>
      <c r="AD304" s="29">
        <f t="shared" si="365"/>
        <v>0</v>
      </c>
      <c r="AE304" s="30" t="str">
        <f t="shared" si="366"/>
        <v/>
      </c>
      <c r="AI304" s="6">
        <f t="shared" si="356"/>
        <v>298</v>
      </c>
      <c r="AJ304" s="9">
        <f t="shared" si="367"/>
        <v>500</v>
      </c>
      <c r="AM304" s="8">
        <f t="shared" si="343"/>
        <v>500</v>
      </c>
      <c r="AN304" s="32" t="str">
        <f t="shared" si="368"/>
        <v>NA</v>
      </c>
      <c r="AO304" s="33" t="str" cm="1">
        <f t="array" ref="AO304">IFERROR(_xlfn.XLOOKUP($B$4&amp;$B$11&amp;AN304,$A$69:$A$91&amp;$B$69:$B$91&amp;$C$69:$C$91,$D$69:$D$91),"")</f>
        <v/>
      </c>
      <c r="AP304" s="32" t="str">
        <f t="shared" si="350"/>
        <v/>
      </c>
      <c r="AQ304" s="37" t="str">
        <f t="shared" si="369"/>
        <v/>
      </c>
      <c r="AR304" s="37">
        <f t="shared" si="370"/>
        <v>0</v>
      </c>
      <c r="AS304" s="32" t="str">
        <f t="shared" si="371"/>
        <v/>
      </c>
      <c r="AT304" s="32"/>
      <c r="AU304" s="8"/>
      <c r="AV304" s="8"/>
      <c r="AW304" s="20">
        <f t="shared" si="340"/>
        <v>298</v>
      </c>
      <c r="AX304" s="22">
        <f t="shared" si="336"/>
        <v>625</v>
      </c>
      <c r="AY304" s="8"/>
      <c r="AZ304" s="8"/>
      <c r="BA304" s="22">
        <f t="shared" si="341"/>
        <v>625</v>
      </c>
      <c r="BB304" s="32" t="str">
        <f t="shared" si="372"/>
        <v>NA</v>
      </c>
      <c r="BC304" s="33" t="str" cm="1">
        <f t="array" ref="BC304">IFERROR(_xlfn.XLOOKUP($B$4&amp;$B$11&amp;BB304,$A$69:$A$91&amp;$B$69:$B$91&amp;$C$69:$C$91,$D$69:$D$91),"")</f>
        <v/>
      </c>
      <c r="BD304" s="37" t="str">
        <f t="shared" si="403"/>
        <v/>
      </c>
      <c r="BE304" s="37">
        <f t="shared" si="373"/>
        <v>0</v>
      </c>
      <c r="BF304" s="37">
        <f t="shared" si="374"/>
        <v>0</v>
      </c>
      <c r="BG304" s="32" t="str">
        <f t="shared" si="375"/>
        <v/>
      </c>
      <c r="BK304" s="20">
        <f t="shared" si="351"/>
        <v>298</v>
      </c>
      <c r="BL304" s="22">
        <f t="shared" si="337"/>
        <v>625</v>
      </c>
      <c r="BO304" s="22">
        <f t="shared" si="344"/>
        <v>625</v>
      </c>
      <c r="BP304" s="32" t="str">
        <f t="shared" si="376"/>
        <v>NA</v>
      </c>
      <c r="BQ304" s="33" t="str" cm="1">
        <f t="array" ref="BQ304">IFERROR(_xlfn.XLOOKUP($B$4&amp;$B$11&amp;BP304,$A$69:$A$91&amp;$B$69:$B$91&amp;$C$69:$C$91,$D$69:$D$91),"")</f>
        <v/>
      </c>
      <c r="BR304" s="37" t="str">
        <f t="shared" si="404"/>
        <v/>
      </c>
      <c r="BS304" s="37">
        <f t="shared" si="377"/>
        <v>0</v>
      </c>
      <c r="BT304" s="37">
        <f t="shared" si="378"/>
        <v>0</v>
      </c>
      <c r="BU304" s="32" t="str">
        <f t="shared" si="379"/>
        <v/>
      </c>
      <c r="BV304" s="32"/>
      <c r="BY304" s="6">
        <f t="shared" si="357"/>
        <v>298</v>
      </c>
      <c r="BZ304" s="9">
        <f t="shared" si="380"/>
        <v>500</v>
      </c>
      <c r="CA304" s="6">
        <f t="shared" si="381"/>
        <v>0</v>
      </c>
      <c r="CC304" s="8">
        <f t="shared" si="345"/>
        <v>500</v>
      </c>
      <c r="CD304" s="42" t="str">
        <f t="shared" si="382"/>
        <v>NA</v>
      </c>
      <c r="CE304" s="43" t="str" cm="1">
        <f t="array" ref="CE304">IFERROR(_xlfn.XLOOKUP($B$4&amp;$B$11&amp;CD304,$A$69:$A$91&amp;$B$69:$B$91&amp;$C$69:$C$91,$D$69:$D$91),"")</f>
        <v/>
      </c>
      <c r="CF304" s="42" t="str">
        <f t="shared" si="352"/>
        <v/>
      </c>
      <c r="CG304" s="44" t="str">
        <f t="shared" si="383"/>
        <v/>
      </c>
      <c r="CH304" s="44">
        <f t="shared" si="384"/>
        <v>0</v>
      </c>
      <c r="CI304" s="42" t="str">
        <f t="shared" si="385"/>
        <v/>
      </c>
      <c r="CJ304" s="42"/>
      <c r="CM304" s="6">
        <f t="shared" si="358"/>
        <v>298</v>
      </c>
      <c r="CN304" s="9">
        <f t="shared" si="386"/>
        <v>500</v>
      </c>
      <c r="CQ304" s="8">
        <f t="shared" si="346"/>
        <v>500</v>
      </c>
      <c r="CR304" s="42" t="str">
        <f t="shared" si="387"/>
        <v>NA</v>
      </c>
      <c r="CS304" s="43" t="str" cm="1">
        <f t="array" ref="CS304">IFERROR(_xlfn.XLOOKUP($B$4&amp;$B$11&amp;CR304,$A$69:$A$91&amp;$B$69:$B$91&amp;$C$69:$C$91,$D$69:$D$91),"")</f>
        <v/>
      </c>
      <c r="CT304" s="42" t="str">
        <f t="shared" si="353"/>
        <v/>
      </c>
      <c r="CU304" s="44" t="str">
        <f t="shared" si="388"/>
        <v/>
      </c>
      <c r="CV304" s="44">
        <f t="shared" si="389"/>
        <v>0</v>
      </c>
      <c r="CW304" s="42" t="str">
        <f t="shared" si="390"/>
        <v/>
      </c>
      <c r="DA304" s="6">
        <f t="shared" si="359"/>
        <v>298</v>
      </c>
      <c r="DB304" s="4">
        <f t="shared" si="338"/>
        <v>625</v>
      </c>
      <c r="DC304" s="6">
        <f t="shared" si="391"/>
        <v>0</v>
      </c>
      <c r="DE304" s="24">
        <f t="shared" si="347"/>
        <v>625</v>
      </c>
      <c r="DF304" s="42" t="str">
        <f t="shared" si="392"/>
        <v>NA</v>
      </c>
      <c r="DG304" s="43" t="str" cm="1">
        <f t="array" ref="DG304">IFERROR(_xlfn.XLOOKUP($B$4&amp;$B$11&amp;DF304,$A$69:$A$91&amp;$B$69:$B$91&amp;$C$69:$C$91,$D$69:$D$91),"")</f>
        <v/>
      </c>
      <c r="DH304" s="44" t="str">
        <f t="shared" si="405"/>
        <v/>
      </c>
      <c r="DI304" s="44">
        <f t="shared" si="393"/>
        <v>0</v>
      </c>
      <c r="DJ304" s="44">
        <f t="shared" si="394"/>
        <v>0</v>
      </c>
      <c r="DK304" s="42" t="str">
        <f t="shared" si="395"/>
        <v/>
      </c>
      <c r="DL304" s="42"/>
      <c r="DO304" s="6">
        <f t="shared" si="360"/>
        <v>298</v>
      </c>
      <c r="DP304" s="3">
        <f t="shared" si="339"/>
        <v>625</v>
      </c>
      <c r="DS304" s="24">
        <f t="shared" si="354"/>
        <v>625</v>
      </c>
      <c r="DT304" s="42" t="str">
        <f t="shared" si="396"/>
        <v>NA</v>
      </c>
      <c r="DU304" s="43" t="str" cm="1">
        <f t="array" ref="DU304">IFERROR(_xlfn.XLOOKUP($B$4&amp;$B$11&amp;DT304,$A$69:$A$91&amp;$B$69:$B$91&amp;$C$69:$C$91,$D$69:$D$91),"")</f>
        <v/>
      </c>
      <c r="DV304" s="44" t="str">
        <f t="shared" si="406"/>
        <v/>
      </c>
      <c r="DW304" s="44">
        <f t="shared" si="397"/>
        <v>0</v>
      </c>
      <c r="DX304" s="44">
        <f t="shared" si="398"/>
        <v>0</v>
      </c>
      <c r="DY304" s="42" t="str">
        <f t="shared" si="399"/>
        <v/>
      </c>
      <c r="DZ304" s="42"/>
      <c r="EC304" s="6">
        <f t="shared" si="361"/>
        <v>298</v>
      </c>
      <c r="ED304" s="47">
        <f t="shared" si="409"/>
        <v>531.91489361702122</v>
      </c>
      <c r="EE304" s="6">
        <f t="shared" si="408"/>
        <v>0</v>
      </c>
      <c r="EG304" s="8">
        <f t="shared" si="348"/>
        <v>531.91489361702122</v>
      </c>
      <c r="EH304" s="45" t="s">
        <v>62</v>
      </c>
      <c r="EI304" s="110">
        <f t="shared" si="410"/>
        <v>0</v>
      </c>
      <c r="EJ304" s="109">
        <f t="shared" si="407"/>
        <v>0</v>
      </c>
      <c r="EK304" s="109">
        <f t="shared" si="400"/>
        <v>0</v>
      </c>
      <c r="EL304" s="44">
        <f t="shared" si="401"/>
        <v>0</v>
      </c>
      <c r="EM304" s="42" t="str">
        <f t="shared" si="402"/>
        <v/>
      </c>
    </row>
    <row r="305" spans="21:143" x14ac:dyDescent="0.25">
      <c r="U305" s="6">
        <f t="shared" si="355"/>
        <v>299</v>
      </c>
      <c r="V305" s="9">
        <f t="shared" si="362"/>
        <v>500</v>
      </c>
      <c r="Y305" s="8">
        <f t="shared" si="342"/>
        <v>500</v>
      </c>
      <c r="Z305" s="30" t="str">
        <f t="shared" si="363"/>
        <v>NA</v>
      </c>
      <c r="AA305" s="28" t="str" cm="1">
        <f t="array" ref="AA305">IFERROR(_xlfn.XLOOKUP($B$4&amp;$B$11&amp;Z305,$A$69:$A$91&amp;$B$69:$B$91&amp;$C$69:$C$91,$D$69:$D$91),"")</f>
        <v/>
      </c>
      <c r="AB305" s="30" t="str">
        <f t="shared" si="349"/>
        <v/>
      </c>
      <c r="AC305" s="29" t="str">
        <f t="shared" si="364"/>
        <v/>
      </c>
      <c r="AD305" s="29">
        <f t="shared" si="365"/>
        <v>0</v>
      </c>
      <c r="AE305" s="30" t="str">
        <f t="shared" si="366"/>
        <v/>
      </c>
      <c r="AI305" s="6">
        <f t="shared" si="356"/>
        <v>299</v>
      </c>
      <c r="AJ305" s="9">
        <f t="shared" si="367"/>
        <v>500</v>
      </c>
      <c r="AM305" s="8">
        <f t="shared" si="343"/>
        <v>500</v>
      </c>
      <c r="AN305" s="32" t="str">
        <f t="shared" si="368"/>
        <v>NA</v>
      </c>
      <c r="AO305" s="33" t="str" cm="1">
        <f t="array" ref="AO305">IFERROR(_xlfn.XLOOKUP($B$4&amp;$B$11&amp;AN305,$A$69:$A$91&amp;$B$69:$B$91&amp;$C$69:$C$91,$D$69:$D$91),"")</f>
        <v/>
      </c>
      <c r="AP305" s="32" t="str">
        <f t="shared" si="350"/>
        <v/>
      </c>
      <c r="AQ305" s="37" t="str">
        <f t="shared" si="369"/>
        <v/>
      </c>
      <c r="AR305" s="37">
        <f t="shared" si="370"/>
        <v>0</v>
      </c>
      <c r="AS305" s="32" t="str">
        <f t="shared" si="371"/>
        <v/>
      </c>
      <c r="AT305" s="32"/>
      <c r="AU305" s="8"/>
      <c r="AV305" s="8"/>
      <c r="AW305" s="20">
        <f t="shared" si="340"/>
        <v>299</v>
      </c>
      <c r="AX305" s="22">
        <f t="shared" si="336"/>
        <v>625</v>
      </c>
      <c r="AY305" s="8"/>
      <c r="AZ305" s="8"/>
      <c r="BA305" s="22">
        <f t="shared" si="341"/>
        <v>625</v>
      </c>
      <c r="BB305" s="32" t="str">
        <f t="shared" si="372"/>
        <v>NA</v>
      </c>
      <c r="BC305" s="33" t="str" cm="1">
        <f t="array" ref="BC305">IFERROR(_xlfn.XLOOKUP($B$4&amp;$B$11&amp;BB305,$A$69:$A$91&amp;$B$69:$B$91&amp;$C$69:$C$91,$D$69:$D$91),"")</f>
        <v/>
      </c>
      <c r="BD305" s="37" t="str">
        <f t="shared" si="403"/>
        <v/>
      </c>
      <c r="BE305" s="37">
        <f t="shared" si="373"/>
        <v>0</v>
      </c>
      <c r="BF305" s="37">
        <f t="shared" si="374"/>
        <v>0</v>
      </c>
      <c r="BG305" s="32" t="str">
        <f t="shared" si="375"/>
        <v/>
      </c>
      <c r="BK305" s="20">
        <f t="shared" si="351"/>
        <v>299</v>
      </c>
      <c r="BL305" s="22">
        <f t="shared" si="337"/>
        <v>625</v>
      </c>
      <c r="BO305" s="22">
        <f t="shared" si="344"/>
        <v>625</v>
      </c>
      <c r="BP305" s="32" t="str">
        <f t="shared" si="376"/>
        <v>NA</v>
      </c>
      <c r="BQ305" s="33" t="str" cm="1">
        <f t="array" ref="BQ305">IFERROR(_xlfn.XLOOKUP($B$4&amp;$B$11&amp;BP305,$A$69:$A$91&amp;$B$69:$B$91&amp;$C$69:$C$91,$D$69:$D$91),"")</f>
        <v/>
      </c>
      <c r="BR305" s="37" t="str">
        <f t="shared" si="404"/>
        <v/>
      </c>
      <c r="BS305" s="37">
        <f t="shared" si="377"/>
        <v>0</v>
      </c>
      <c r="BT305" s="37">
        <f t="shared" si="378"/>
        <v>0</v>
      </c>
      <c r="BU305" s="32" t="str">
        <f t="shared" si="379"/>
        <v/>
      </c>
      <c r="BV305" s="32"/>
      <c r="BY305" s="6">
        <f t="shared" si="357"/>
        <v>299</v>
      </c>
      <c r="BZ305" s="9">
        <f t="shared" si="380"/>
        <v>500</v>
      </c>
      <c r="CA305" s="6">
        <f t="shared" si="381"/>
        <v>0</v>
      </c>
      <c r="CC305" s="8">
        <f t="shared" si="345"/>
        <v>500</v>
      </c>
      <c r="CD305" s="42" t="str">
        <f t="shared" si="382"/>
        <v>NA</v>
      </c>
      <c r="CE305" s="43" t="str" cm="1">
        <f t="array" ref="CE305">IFERROR(_xlfn.XLOOKUP($B$4&amp;$B$11&amp;CD305,$A$69:$A$91&amp;$B$69:$B$91&amp;$C$69:$C$91,$D$69:$D$91),"")</f>
        <v/>
      </c>
      <c r="CF305" s="42" t="str">
        <f t="shared" si="352"/>
        <v/>
      </c>
      <c r="CG305" s="44" t="str">
        <f t="shared" si="383"/>
        <v/>
      </c>
      <c r="CH305" s="44">
        <f t="shared" si="384"/>
        <v>0</v>
      </c>
      <c r="CI305" s="42" t="str">
        <f t="shared" si="385"/>
        <v/>
      </c>
      <c r="CJ305" s="42"/>
      <c r="CM305" s="6">
        <f t="shared" si="358"/>
        <v>299</v>
      </c>
      <c r="CN305" s="9">
        <f t="shared" si="386"/>
        <v>500</v>
      </c>
      <c r="CQ305" s="8">
        <f t="shared" si="346"/>
        <v>500</v>
      </c>
      <c r="CR305" s="42" t="str">
        <f t="shared" si="387"/>
        <v>NA</v>
      </c>
      <c r="CS305" s="43" t="str" cm="1">
        <f t="array" ref="CS305">IFERROR(_xlfn.XLOOKUP($B$4&amp;$B$11&amp;CR305,$A$69:$A$91&amp;$B$69:$B$91&amp;$C$69:$C$91,$D$69:$D$91),"")</f>
        <v/>
      </c>
      <c r="CT305" s="42" t="str">
        <f t="shared" si="353"/>
        <v/>
      </c>
      <c r="CU305" s="44" t="str">
        <f t="shared" si="388"/>
        <v/>
      </c>
      <c r="CV305" s="44">
        <f t="shared" si="389"/>
        <v>0</v>
      </c>
      <c r="CW305" s="42" t="str">
        <f t="shared" si="390"/>
        <v/>
      </c>
      <c r="DA305" s="6">
        <f t="shared" si="359"/>
        <v>299</v>
      </c>
      <c r="DB305" s="4">
        <f t="shared" si="338"/>
        <v>625</v>
      </c>
      <c r="DC305" s="6">
        <f t="shared" si="391"/>
        <v>0</v>
      </c>
      <c r="DE305" s="24">
        <f t="shared" si="347"/>
        <v>625</v>
      </c>
      <c r="DF305" s="42" t="str">
        <f t="shared" si="392"/>
        <v>NA</v>
      </c>
      <c r="DG305" s="43" t="str" cm="1">
        <f t="array" ref="DG305">IFERROR(_xlfn.XLOOKUP($B$4&amp;$B$11&amp;DF305,$A$69:$A$91&amp;$B$69:$B$91&amp;$C$69:$C$91,$D$69:$D$91),"")</f>
        <v/>
      </c>
      <c r="DH305" s="44" t="str">
        <f t="shared" si="405"/>
        <v/>
      </c>
      <c r="DI305" s="44">
        <f t="shared" si="393"/>
        <v>0</v>
      </c>
      <c r="DJ305" s="44">
        <f t="shared" si="394"/>
        <v>0</v>
      </c>
      <c r="DK305" s="42" t="str">
        <f t="shared" si="395"/>
        <v/>
      </c>
      <c r="DL305" s="42"/>
      <c r="DO305" s="6">
        <f t="shared" si="360"/>
        <v>299</v>
      </c>
      <c r="DP305" s="3">
        <f t="shared" si="339"/>
        <v>625</v>
      </c>
      <c r="DS305" s="24">
        <f t="shared" si="354"/>
        <v>625</v>
      </c>
      <c r="DT305" s="42" t="str">
        <f t="shared" si="396"/>
        <v>NA</v>
      </c>
      <c r="DU305" s="43" t="str" cm="1">
        <f t="array" ref="DU305">IFERROR(_xlfn.XLOOKUP($B$4&amp;$B$11&amp;DT305,$A$69:$A$91&amp;$B$69:$B$91&amp;$C$69:$C$91,$D$69:$D$91),"")</f>
        <v/>
      </c>
      <c r="DV305" s="44" t="str">
        <f t="shared" si="406"/>
        <v/>
      </c>
      <c r="DW305" s="44">
        <f t="shared" si="397"/>
        <v>0</v>
      </c>
      <c r="DX305" s="44">
        <f t="shared" si="398"/>
        <v>0</v>
      </c>
      <c r="DY305" s="42" t="str">
        <f t="shared" si="399"/>
        <v/>
      </c>
      <c r="DZ305" s="42"/>
      <c r="EC305" s="6">
        <f t="shared" si="361"/>
        <v>299</v>
      </c>
      <c r="ED305" s="47">
        <f t="shared" si="409"/>
        <v>531.91489361702122</v>
      </c>
      <c r="EE305" s="6">
        <f t="shared" si="408"/>
        <v>0</v>
      </c>
      <c r="EG305" s="8">
        <f t="shared" si="348"/>
        <v>531.91489361702122</v>
      </c>
      <c r="EH305" s="45" t="s">
        <v>62</v>
      </c>
      <c r="EI305" s="110">
        <f t="shared" si="410"/>
        <v>0</v>
      </c>
      <c r="EJ305" s="109">
        <f t="shared" si="407"/>
        <v>0</v>
      </c>
      <c r="EK305" s="109">
        <f t="shared" si="400"/>
        <v>0</v>
      </c>
      <c r="EL305" s="44">
        <f t="shared" si="401"/>
        <v>0</v>
      </c>
      <c r="EM305" s="42" t="str">
        <f t="shared" si="402"/>
        <v/>
      </c>
    </row>
    <row r="306" spans="21:143" x14ac:dyDescent="0.25">
      <c r="U306" s="6">
        <f t="shared" si="355"/>
        <v>300</v>
      </c>
      <c r="V306" s="9">
        <f t="shared" si="362"/>
        <v>500</v>
      </c>
      <c r="W306" s="8">
        <f>B33</f>
        <v>495</v>
      </c>
      <c r="X306" s="8"/>
      <c r="Y306" s="8">
        <f t="shared" si="342"/>
        <v>995</v>
      </c>
      <c r="Z306" s="30" t="str">
        <f t="shared" si="363"/>
        <v>NA</v>
      </c>
      <c r="AA306" s="28" t="str" cm="1">
        <f t="array" ref="AA306">IFERROR(_xlfn.XLOOKUP($B$4&amp;$B$11&amp;Z306,$A$69:$A$91&amp;$B$69:$B$91&amp;$C$69:$C$91,$D$69:$D$91),"")</f>
        <v/>
      </c>
      <c r="AB306" s="30" t="str">
        <f t="shared" si="349"/>
        <v/>
      </c>
      <c r="AC306" s="29" t="str">
        <f t="shared" si="364"/>
        <v/>
      </c>
      <c r="AD306" s="29">
        <f t="shared" si="365"/>
        <v>0</v>
      </c>
      <c r="AE306" s="30" t="str">
        <f t="shared" si="366"/>
        <v/>
      </c>
      <c r="AI306" s="6">
        <f t="shared" si="356"/>
        <v>300</v>
      </c>
      <c r="AJ306" s="9">
        <f t="shared" si="367"/>
        <v>500</v>
      </c>
      <c r="AK306" s="8">
        <f>C33</f>
        <v>495</v>
      </c>
      <c r="AM306" s="8">
        <f t="shared" si="343"/>
        <v>995</v>
      </c>
      <c r="AN306" s="32" t="str">
        <f t="shared" si="368"/>
        <v>NA</v>
      </c>
      <c r="AO306" s="33" t="str" cm="1">
        <f t="array" ref="AO306">IFERROR(_xlfn.XLOOKUP($B$4&amp;$B$11&amp;AN306,$A$69:$A$91&amp;$B$69:$B$91&amp;$C$69:$C$91,$D$69:$D$91),"")</f>
        <v/>
      </c>
      <c r="AP306" s="32" t="str">
        <f t="shared" si="350"/>
        <v/>
      </c>
      <c r="AQ306" s="37" t="str">
        <f t="shared" si="369"/>
        <v/>
      </c>
      <c r="AR306" s="37">
        <f t="shared" si="370"/>
        <v>0</v>
      </c>
      <c r="AS306" s="32" t="str">
        <f t="shared" si="371"/>
        <v/>
      </c>
      <c r="AT306" s="32"/>
      <c r="AU306" s="8"/>
      <c r="AV306" s="8"/>
      <c r="AW306" s="20">
        <f t="shared" si="340"/>
        <v>300</v>
      </c>
      <c r="AX306" s="22">
        <f t="shared" si="336"/>
        <v>625</v>
      </c>
      <c r="AY306" s="8">
        <f>B33</f>
        <v>495</v>
      </c>
      <c r="AZ306" s="8"/>
      <c r="BA306" s="22">
        <f t="shared" si="341"/>
        <v>1120</v>
      </c>
      <c r="BB306" s="32" t="str">
        <f t="shared" si="372"/>
        <v>NA</v>
      </c>
      <c r="BC306" s="33" t="str" cm="1">
        <f t="array" ref="BC306">IFERROR(_xlfn.XLOOKUP($B$4&amp;$B$11&amp;BB306,$A$69:$A$91&amp;$B$69:$B$91&amp;$C$69:$C$91,$D$69:$D$91),"")</f>
        <v/>
      </c>
      <c r="BD306" s="37" t="str">
        <f t="shared" si="403"/>
        <v/>
      </c>
      <c r="BE306" s="37">
        <f t="shared" si="373"/>
        <v>0</v>
      </c>
      <c r="BF306" s="37">
        <f t="shared" si="374"/>
        <v>0</v>
      </c>
      <c r="BG306" s="32" t="str">
        <f t="shared" si="375"/>
        <v/>
      </c>
      <c r="BK306" s="20">
        <f t="shared" si="351"/>
        <v>300</v>
      </c>
      <c r="BL306" s="22">
        <f t="shared" si="337"/>
        <v>625</v>
      </c>
      <c r="BM306" s="22">
        <f>C33</f>
        <v>495</v>
      </c>
      <c r="BO306" s="22">
        <f t="shared" si="344"/>
        <v>1120</v>
      </c>
      <c r="BP306" s="32" t="str">
        <f t="shared" si="376"/>
        <v>NA</v>
      </c>
      <c r="BQ306" s="33" t="str" cm="1">
        <f t="array" ref="BQ306">IFERROR(_xlfn.XLOOKUP($B$4&amp;$B$11&amp;BP306,$A$69:$A$91&amp;$B$69:$B$91&amp;$C$69:$C$91,$D$69:$D$91),"")</f>
        <v/>
      </c>
      <c r="BR306" s="37" t="str">
        <f t="shared" si="404"/>
        <v/>
      </c>
      <c r="BS306" s="37">
        <f t="shared" si="377"/>
        <v>0</v>
      </c>
      <c r="BT306" s="37">
        <f t="shared" si="378"/>
        <v>0</v>
      </c>
      <c r="BU306" s="32" t="str">
        <f t="shared" si="379"/>
        <v/>
      </c>
      <c r="BV306" s="32"/>
      <c r="BY306" s="6">
        <f t="shared" si="357"/>
        <v>300</v>
      </c>
      <c r="BZ306" s="9">
        <f t="shared" si="380"/>
        <v>500</v>
      </c>
      <c r="CA306" s="8">
        <f>B40</f>
        <v>495</v>
      </c>
      <c r="CC306" s="8">
        <f t="shared" si="345"/>
        <v>995</v>
      </c>
      <c r="CD306" s="42" t="str">
        <f t="shared" si="382"/>
        <v>NA</v>
      </c>
      <c r="CE306" s="43" t="str" cm="1">
        <f t="array" ref="CE306">IFERROR(_xlfn.XLOOKUP($B$4&amp;$B$11&amp;CD306,$A$69:$A$91&amp;$B$69:$B$91&amp;$C$69:$C$91,$D$69:$D$91),"")</f>
        <v/>
      </c>
      <c r="CF306" s="42" t="str">
        <f t="shared" si="352"/>
        <v/>
      </c>
      <c r="CG306" s="44" t="str">
        <f t="shared" si="383"/>
        <v/>
      </c>
      <c r="CH306" s="44">
        <f t="shared" si="384"/>
        <v>395</v>
      </c>
      <c r="CI306" s="42" t="str">
        <f t="shared" si="385"/>
        <v/>
      </c>
      <c r="CJ306" s="42"/>
      <c r="CM306" s="6">
        <f t="shared" si="358"/>
        <v>300</v>
      </c>
      <c r="CN306" s="9">
        <f t="shared" si="386"/>
        <v>500</v>
      </c>
      <c r="CO306" s="3">
        <f>C40</f>
        <v>495</v>
      </c>
      <c r="CQ306" s="8">
        <f t="shared" si="346"/>
        <v>995</v>
      </c>
      <c r="CR306" s="42" t="str">
        <f t="shared" si="387"/>
        <v>NA</v>
      </c>
      <c r="CS306" s="43" t="str" cm="1">
        <f t="array" ref="CS306">IFERROR(_xlfn.XLOOKUP($B$4&amp;$B$11&amp;CR306,$A$69:$A$91&amp;$B$69:$B$91&amp;$C$69:$C$91,$D$69:$D$91),"")</f>
        <v/>
      </c>
      <c r="CT306" s="42" t="str">
        <f t="shared" si="353"/>
        <v/>
      </c>
      <c r="CU306" s="44" t="str">
        <f t="shared" si="388"/>
        <v/>
      </c>
      <c r="CV306" s="44">
        <f t="shared" si="389"/>
        <v>0</v>
      </c>
      <c r="CW306" s="42" t="str">
        <f t="shared" si="390"/>
        <v/>
      </c>
      <c r="DA306" s="6">
        <f t="shared" si="359"/>
        <v>300</v>
      </c>
      <c r="DB306" s="4">
        <f t="shared" si="338"/>
        <v>625</v>
      </c>
      <c r="DC306" s="8">
        <f>B40</f>
        <v>495</v>
      </c>
      <c r="DE306" s="24">
        <f t="shared" si="347"/>
        <v>1120</v>
      </c>
      <c r="DF306" s="42" t="str">
        <f t="shared" si="392"/>
        <v>NA</v>
      </c>
      <c r="DG306" s="43" t="str" cm="1">
        <f t="array" ref="DG306">IFERROR(_xlfn.XLOOKUP($B$4&amp;$B$11&amp;DF306,$A$69:$A$91&amp;$B$69:$B$91&amp;$C$69:$C$91,$D$69:$D$91),"")</f>
        <v/>
      </c>
      <c r="DH306" s="44" t="str">
        <f t="shared" si="405"/>
        <v/>
      </c>
      <c r="DI306" s="44">
        <f t="shared" si="393"/>
        <v>0</v>
      </c>
      <c r="DJ306" s="44">
        <f t="shared" si="394"/>
        <v>395</v>
      </c>
      <c r="DK306" s="42" t="str">
        <f t="shared" si="395"/>
        <v/>
      </c>
      <c r="DL306" s="42"/>
      <c r="DO306" s="6">
        <f t="shared" si="360"/>
        <v>300</v>
      </c>
      <c r="DP306" s="3">
        <f t="shared" si="339"/>
        <v>625</v>
      </c>
      <c r="DQ306" s="3">
        <f>C40</f>
        <v>495</v>
      </c>
      <c r="DS306" s="24">
        <f t="shared" si="354"/>
        <v>1120</v>
      </c>
      <c r="DT306" s="42" t="str">
        <f t="shared" si="396"/>
        <v>NA</v>
      </c>
      <c r="DU306" s="43" t="str" cm="1">
        <f t="array" ref="DU306">IFERROR(_xlfn.XLOOKUP($B$4&amp;$B$11&amp;DT306,$A$69:$A$91&amp;$B$69:$B$91&amp;$C$69:$C$91,$D$69:$D$91),"")</f>
        <v/>
      </c>
      <c r="DV306" s="44" t="str">
        <f t="shared" si="406"/>
        <v/>
      </c>
      <c r="DW306" s="44">
        <f t="shared" si="397"/>
        <v>0</v>
      </c>
      <c r="DX306" s="44">
        <f t="shared" si="398"/>
        <v>0</v>
      </c>
      <c r="DY306" s="42" t="str">
        <f t="shared" si="399"/>
        <v/>
      </c>
      <c r="DZ306" s="42"/>
      <c r="EC306" s="6">
        <f t="shared" si="361"/>
        <v>300</v>
      </c>
      <c r="ED306" s="47">
        <f t="shared" si="409"/>
        <v>531.91489361702122</v>
      </c>
      <c r="EE306" s="8">
        <f>D40</f>
        <v>495</v>
      </c>
      <c r="EG306" s="8">
        <f t="shared" si="348"/>
        <v>1026.9148936170213</v>
      </c>
      <c r="EH306" s="45" t="s">
        <v>62</v>
      </c>
      <c r="EI306" s="110">
        <f t="shared" si="410"/>
        <v>0</v>
      </c>
      <c r="EJ306" s="109">
        <f t="shared" si="407"/>
        <v>0</v>
      </c>
      <c r="EK306" s="109">
        <f t="shared" si="400"/>
        <v>0</v>
      </c>
      <c r="EL306" s="44">
        <f t="shared" si="401"/>
        <v>395</v>
      </c>
      <c r="EM306" s="42" t="str">
        <f t="shared" si="402"/>
        <v/>
      </c>
    </row>
    <row r="307" spans="21:143" x14ac:dyDescent="0.25">
      <c r="U307" s="6">
        <f t="shared" si="355"/>
        <v>301</v>
      </c>
      <c r="Z307" s="30" t="str">
        <f t="shared" si="363"/>
        <v>NA</v>
      </c>
      <c r="AA307" s="28" t="str" cm="1">
        <f t="array" ref="AA307">IFERROR(_xlfn.XLOOKUP($B$4&amp;$B$11&amp;Z307,$A$69:$A$91&amp;$B$69:$B$91&amp;$C$69:$C$91,$D$69:$D$91),"")</f>
        <v/>
      </c>
      <c r="AB307" s="30" t="str">
        <f t="shared" si="349"/>
        <v/>
      </c>
      <c r="AC307" s="29" t="str">
        <f t="shared" si="364"/>
        <v/>
      </c>
      <c r="AD307" s="29">
        <f t="shared" si="365"/>
        <v>0</v>
      </c>
      <c r="AE307" s="30" t="str">
        <f t="shared" si="366"/>
        <v/>
      </c>
      <c r="AI307" s="6">
        <f t="shared" si="356"/>
        <v>301</v>
      </c>
      <c r="AN307" s="32" t="str">
        <f t="shared" si="368"/>
        <v>NA</v>
      </c>
      <c r="AO307" s="33" t="str" cm="1">
        <f t="array" ref="AO307">IFERROR(_xlfn.XLOOKUP($B$4&amp;$B$11&amp;AN307,$A$69:$A$91&amp;$B$69:$B$91&amp;$C$69:$C$91,$D$69:$D$91),"")</f>
        <v/>
      </c>
      <c r="AP307" s="32" t="str">
        <f t="shared" si="350"/>
        <v/>
      </c>
      <c r="AQ307" s="37" t="str">
        <f t="shared" si="369"/>
        <v/>
      </c>
      <c r="AR307" s="37">
        <f t="shared" si="370"/>
        <v>0</v>
      </c>
      <c r="AS307" s="32" t="str">
        <f t="shared" si="371"/>
        <v/>
      </c>
      <c r="AT307" s="32"/>
      <c r="AU307" s="8"/>
      <c r="AW307" s="20">
        <f t="shared" si="340"/>
        <v>301</v>
      </c>
      <c r="BB307" s="32" t="str">
        <f t="shared" si="372"/>
        <v>NA</v>
      </c>
      <c r="BC307" s="33" t="str" cm="1">
        <f t="array" ref="BC307">IFERROR(_xlfn.XLOOKUP($B$4&amp;$B$11&amp;BB307,$A$69:$A$91&amp;$B$69:$B$91&amp;$C$69:$C$91,$D$69:$D$91),"")</f>
        <v/>
      </c>
      <c r="BD307" s="37" t="str">
        <f t="shared" si="403"/>
        <v/>
      </c>
      <c r="BE307" s="37">
        <f t="shared" si="373"/>
        <v>0</v>
      </c>
      <c r="BF307" s="37">
        <f t="shared" si="374"/>
        <v>0</v>
      </c>
      <c r="BG307" s="32" t="str">
        <f t="shared" si="375"/>
        <v/>
      </c>
      <c r="BK307" s="20">
        <f t="shared" si="351"/>
        <v>301</v>
      </c>
      <c r="BP307" s="32" t="str">
        <f t="shared" si="376"/>
        <v>NA</v>
      </c>
      <c r="BQ307" s="33" t="str" cm="1">
        <f t="array" ref="BQ307">IFERROR(_xlfn.XLOOKUP($B$4&amp;$B$11&amp;BP307,$A$69:$A$91&amp;$B$69:$B$91&amp;$C$69:$C$91,$D$69:$D$91),"")</f>
        <v/>
      </c>
      <c r="BR307" s="37" t="str">
        <f t="shared" si="404"/>
        <v/>
      </c>
      <c r="BS307" s="37">
        <f t="shared" si="377"/>
        <v>0</v>
      </c>
      <c r="BT307" s="37">
        <f t="shared" si="378"/>
        <v>0</v>
      </c>
      <c r="BU307" s="32" t="str">
        <f t="shared" si="379"/>
        <v/>
      </c>
      <c r="BV307" s="32"/>
      <c r="BY307" s="6">
        <f t="shared" si="357"/>
        <v>301</v>
      </c>
      <c r="CD307" s="42" t="str">
        <f t="shared" si="382"/>
        <v>NA</v>
      </c>
      <c r="CE307" s="43" t="str" cm="1">
        <f t="array" ref="CE307">IFERROR(_xlfn.XLOOKUP($B$4&amp;$B$11&amp;CD307,$A$69:$A$91&amp;$B$69:$B$91&amp;$C$69:$C$91,$D$69:$D$91),"")</f>
        <v/>
      </c>
      <c r="CF307" s="42" t="str">
        <f t="shared" si="352"/>
        <v/>
      </c>
      <c r="CG307" s="44" t="str">
        <f t="shared" si="383"/>
        <v/>
      </c>
      <c r="CH307" s="44">
        <f t="shared" si="384"/>
        <v>0</v>
      </c>
      <c r="CI307" s="42" t="str">
        <f t="shared" si="385"/>
        <v/>
      </c>
      <c r="CJ307" s="42"/>
      <c r="CM307" s="6">
        <f t="shared" si="358"/>
        <v>301</v>
      </c>
      <c r="CR307" s="42" t="str">
        <f t="shared" si="387"/>
        <v>NA</v>
      </c>
      <c r="CS307" s="43" t="str" cm="1">
        <f t="array" ref="CS307">IFERROR(_xlfn.XLOOKUP($B$4&amp;$B$11&amp;CR307,$A$69:$A$91&amp;$B$69:$B$91&amp;$C$69:$C$91,$D$69:$D$91),"")</f>
        <v/>
      </c>
      <c r="CT307" s="42" t="str">
        <f t="shared" ref="CT307:CT366" si="411">IFERROR(CT306-(CU307-CS307*CT306/12),"")</f>
        <v/>
      </c>
      <c r="CU307" s="44" t="str">
        <f t="shared" si="388"/>
        <v/>
      </c>
      <c r="CV307" s="44">
        <f t="shared" si="389"/>
        <v>0</v>
      </c>
      <c r="CW307" s="42" t="str">
        <f t="shared" si="390"/>
        <v/>
      </c>
      <c r="DA307" s="6">
        <f t="shared" si="359"/>
        <v>301</v>
      </c>
      <c r="DF307" s="42" t="str">
        <f t="shared" si="392"/>
        <v>NA</v>
      </c>
      <c r="DG307" s="43" t="str" cm="1">
        <f t="array" ref="DG307">IFERROR(_xlfn.XLOOKUP($B$4&amp;$B$11&amp;DF307,$A$69:$A$91&amp;$B$69:$B$91&amp;$C$69:$C$91,$D$69:$D$91),"")</f>
        <v/>
      </c>
      <c r="DH307" s="44" t="str">
        <f t="shared" si="405"/>
        <v/>
      </c>
      <c r="DI307" s="44">
        <f t="shared" si="393"/>
        <v>0</v>
      </c>
      <c r="DJ307" s="44">
        <f t="shared" si="394"/>
        <v>0</v>
      </c>
      <c r="DK307" s="42" t="str">
        <f t="shared" si="395"/>
        <v/>
      </c>
      <c r="DL307" s="42"/>
      <c r="DO307" s="6">
        <f t="shared" si="360"/>
        <v>301</v>
      </c>
      <c r="DT307" s="42" t="str">
        <f t="shared" si="396"/>
        <v>NA</v>
      </c>
      <c r="DU307" s="43" t="str" cm="1">
        <f t="array" ref="DU307">IFERROR(_xlfn.XLOOKUP($B$4&amp;$B$11&amp;DT307,$A$69:$A$91&amp;$B$69:$B$91&amp;$C$69:$C$91,$D$69:$D$91),"")</f>
        <v/>
      </c>
      <c r="DV307" s="44" t="str">
        <f t="shared" si="406"/>
        <v/>
      </c>
      <c r="DW307" s="44">
        <f t="shared" si="397"/>
        <v>0</v>
      </c>
      <c r="DX307" s="44">
        <f t="shared" si="398"/>
        <v>0</v>
      </c>
      <c r="DY307" s="42" t="str">
        <f t="shared" si="399"/>
        <v/>
      </c>
      <c r="DZ307" s="42"/>
      <c r="EC307" s="6">
        <f t="shared" si="361"/>
        <v>301</v>
      </c>
      <c r="EH307" s="45" t="s">
        <v>62</v>
      </c>
      <c r="EI307" s="110">
        <f t="shared" si="410"/>
        <v>0</v>
      </c>
      <c r="EJ307" s="109">
        <f t="shared" si="407"/>
        <v>0</v>
      </c>
      <c r="EK307" s="109">
        <f t="shared" si="400"/>
        <v>0</v>
      </c>
      <c r="EL307" s="44">
        <f t="shared" si="401"/>
        <v>0</v>
      </c>
      <c r="EM307" s="42" t="str">
        <f t="shared" si="402"/>
        <v/>
      </c>
    </row>
    <row r="308" spans="21:143" x14ac:dyDescent="0.25">
      <c r="U308" s="6">
        <f t="shared" si="355"/>
        <v>302</v>
      </c>
      <c r="Z308" s="30" t="str">
        <f t="shared" si="363"/>
        <v>NA</v>
      </c>
      <c r="AA308" s="28" t="str" cm="1">
        <f t="array" ref="AA308">IFERROR(_xlfn.XLOOKUP($B$4&amp;$B$11&amp;Z308,$A$69:$A$91&amp;$B$69:$B$91&amp;$C$69:$C$91,$D$69:$D$91),"")</f>
        <v/>
      </c>
      <c r="AB308" s="30" t="str">
        <f t="shared" si="349"/>
        <v/>
      </c>
      <c r="AC308" s="29" t="str">
        <f t="shared" si="364"/>
        <v/>
      </c>
      <c r="AD308" s="29">
        <f t="shared" si="365"/>
        <v>0</v>
      </c>
      <c r="AE308" s="30" t="str">
        <f t="shared" si="366"/>
        <v/>
      </c>
      <c r="AI308" s="6">
        <f t="shared" si="356"/>
        <v>302</v>
      </c>
      <c r="AN308" s="32" t="str">
        <f t="shared" si="368"/>
        <v>NA</v>
      </c>
      <c r="AO308" s="33" t="str" cm="1">
        <f t="array" ref="AO308">IFERROR(_xlfn.XLOOKUP($B$4&amp;$B$11&amp;AN308,$A$69:$A$91&amp;$B$69:$B$91&amp;$C$69:$C$91,$D$69:$D$91),"")</f>
        <v/>
      </c>
      <c r="AP308" s="32" t="str">
        <f t="shared" si="350"/>
        <v/>
      </c>
      <c r="AQ308" s="37" t="str">
        <f t="shared" si="369"/>
        <v/>
      </c>
      <c r="AR308" s="37">
        <f t="shared" si="370"/>
        <v>0</v>
      </c>
      <c r="AS308" s="32" t="str">
        <f t="shared" si="371"/>
        <v/>
      </c>
      <c r="AT308" s="32"/>
      <c r="AU308" s="8"/>
      <c r="AW308" s="20">
        <f t="shared" si="340"/>
        <v>302</v>
      </c>
      <c r="BB308" s="32" t="str">
        <f t="shared" si="372"/>
        <v>NA</v>
      </c>
      <c r="BC308" s="33" t="str" cm="1">
        <f t="array" ref="BC308">IFERROR(_xlfn.XLOOKUP($B$4&amp;$B$11&amp;BB308,$A$69:$A$91&amp;$B$69:$B$91&amp;$C$69:$C$91,$D$69:$D$91),"")</f>
        <v/>
      </c>
      <c r="BD308" s="37" t="str">
        <f t="shared" si="403"/>
        <v/>
      </c>
      <c r="BE308" s="37">
        <f t="shared" si="373"/>
        <v>0</v>
      </c>
      <c r="BF308" s="37">
        <f t="shared" si="374"/>
        <v>0</v>
      </c>
      <c r="BG308" s="32" t="str">
        <f t="shared" si="375"/>
        <v/>
      </c>
      <c r="BK308" s="20">
        <f t="shared" si="351"/>
        <v>302</v>
      </c>
      <c r="BP308" s="32" t="str">
        <f t="shared" si="376"/>
        <v>NA</v>
      </c>
      <c r="BQ308" s="33" t="str" cm="1">
        <f t="array" ref="BQ308">IFERROR(_xlfn.XLOOKUP($B$4&amp;$B$11&amp;BP308,$A$69:$A$91&amp;$B$69:$B$91&amp;$C$69:$C$91,$D$69:$D$91),"")</f>
        <v/>
      </c>
      <c r="BR308" s="37" t="str">
        <f t="shared" si="404"/>
        <v/>
      </c>
      <c r="BS308" s="37">
        <f t="shared" si="377"/>
        <v>0</v>
      </c>
      <c r="BT308" s="37">
        <f t="shared" si="378"/>
        <v>0</v>
      </c>
      <c r="BU308" s="32" t="str">
        <f t="shared" si="379"/>
        <v/>
      </c>
      <c r="BV308" s="32"/>
      <c r="BY308" s="6">
        <f t="shared" si="357"/>
        <v>302</v>
      </c>
      <c r="CD308" s="42" t="str">
        <f t="shared" si="382"/>
        <v>NA</v>
      </c>
      <c r="CE308" s="43" t="str" cm="1">
        <f t="array" ref="CE308">IFERROR(_xlfn.XLOOKUP($B$4&amp;$B$11&amp;CD308,$A$69:$A$91&amp;$B$69:$B$91&amp;$C$69:$C$91,$D$69:$D$91),"")</f>
        <v/>
      </c>
      <c r="CF308" s="42" t="str">
        <f t="shared" si="352"/>
        <v/>
      </c>
      <c r="CG308" s="44" t="str">
        <f t="shared" si="383"/>
        <v/>
      </c>
      <c r="CH308" s="44">
        <f t="shared" si="384"/>
        <v>0</v>
      </c>
      <c r="CI308" s="42" t="str">
        <f t="shared" si="385"/>
        <v/>
      </c>
      <c r="CJ308" s="42"/>
      <c r="CM308" s="6">
        <f t="shared" si="358"/>
        <v>302</v>
      </c>
      <c r="CR308" s="42" t="str">
        <f t="shared" si="387"/>
        <v>NA</v>
      </c>
      <c r="CS308" s="43" t="str" cm="1">
        <f t="array" ref="CS308">IFERROR(_xlfn.XLOOKUP($B$4&amp;$B$11&amp;CR308,$A$69:$A$91&amp;$B$69:$B$91&amp;$C$69:$C$91,$D$69:$D$91),"")</f>
        <v/>
      </c>
      <c r="CT308" s="42" t="str">
        <f t="shared" si="411"/>
        <v/>
      </c>
      <c r="CU308" s="44" t="str">
        <f t="shared" si="388"/>
        <v/>
      </c>
      <c r="CV308" s="44">
        <f t="shared" si="389"/>
        <v>0</v>
      </c>
      <c r="CW308" s="42" t="str">
        <f t="shared" si="390"/>
        <v/>
      </c>
      <c r="DA308" s="6">
        <f t="shared" si="359"/>
        <v>302</v>
      </c>
      <c r="DF308" s="42" t="str">
        <f t="shared" si="392"/>
        <v>NA</v>
      </c>
      <c r="DG308" s="43" t="str" cm="1">
        <f t="array" ref="DG308">IFERROR(_xlfn.XLOOKUP($B$4&amp;$B$11&amp;DF308,$A$69:$A$91&amp;$B$69:$B$91&amp;$C$69:$C$91,$D$69:$D$91),"")</f>
        <v/>
      </c>
      <c r="DH308" s="44" t="str">
        <f t="shared" si="405"/>
        <v/>
      </c>
      <c r="DI308" s="44">
        <f t="shared" si="393"/>
        <v>0</v>
      </c>
      <c r="DJ308" s="44">
        <f t="shared" si="394"/>
        <v>0</v>
      </c>
      <c r="DK308" s="42" t="str">
        <f t="shared" si="395"/>
        <v/>
      </c>
      <c r="DL308" s="42"/>
      <c r="DO308" s="6">
        <f t="shared" si="360"/>
        <v>302</v>
      </c>
      <c r="DT308" s="42" t="str">
        <f t="shared" si="396"/>
        <v>NA</v>
      </c>
      <c r="DU308" s="43" t="str" cm="1">
        <f t="array" ref="DU308">IFERROR(_xlfn.XLOOKUP($B$4&amp;$B$11&amp;DT308,$A$69:$A$91&amp;$B$69:$B$91&amp;$C$69:$C$91,$D$69:$D$91),"")</f>
        <v/>
      </c>
      <c r="DV308" s="44" t="str">
        <f t="shared" si="406"/>
        <v/>
      </c>
      <c r="DW308" s="44">
        <f t="shared" si="397"/>
        <v>0</v>
      </c>
      <c r="DX308" s="44">
        <f t="shared" si="398"/>
        <v>0</v>
      </c>
      <c r="DY308" s="42" t="str">
        <f t="shared" si="399"/>
        <v/>
      </c>
      <c r="DZ308" s="42"/>
      <c r="EC308" s="6">
        <f t="shared" si="361"/>
        <v>302</v>
      </c>
      <c r="EH308" s="45" t="s">
        <v>62</v>
      </c>
      <c r="EI308" s="110">
        <f t="shared" si="410"/>
        <v>0</v>
      </c>
      <c r="EJ308" s="109">
        <f t="shared" si="407"/>
        <v>0</v>
      </c>
      <c r="EK308" s="109">
        <f t="shared" si="400"/>
        <v>0</v>
      </c>
      <c r="EL308" s="44">
        <f t="shared" si="401"/>
        <v>0</v>
      </c>
      <c r="EM308" s="42" t="str">
        <f t="shared" si="402"/>
        <v/>
      </c>
    </row>
    <row r="309" spans="21:143" x14ac:dyDescent="0.25">
      <c r="U309" s="6">
        <f t="shared" si="355"/>
        <v>303</v>
      </c>
      <c r="Z309" s="30" t="str">
        <f t="shared" si="363"/>
        <v>NA</v>
      </c>
      <c r="AA309" s="28" t="str" cm="1">
        <f t="array" ref="AA309">IFERROR(_xlfn.XLOOKUP($B$4&amp;$B$11&amp;Z309,$A$69:$A$91&amp;$B$69:$B$91&amp;$C$69:$C$91,$D$69:$D$91),"")</f>
        <v/>
      </c>
      <c r="AB309" s="30" t="str">
        <f t="shared" si="349"/>
        <v/>
      </c>
      <c r="AC309" s="29" t="str">
        <f t="shared" si="364"/>
        <v/>
      </c>
      <c r="AD309" s="29">
        <f t="shared" si="365"/>
        <v>0</v>
      </c>
      <c r="AE309" s="30" t="str">
        <f t="shared" si="366"/>
        <v/>
      </c>
      <c r="AI309" s="6">
        <f t="shared" si="356"/>
        <v>303</v>
      </c>
      <c r="AN309" s="32" t="str">
        <f t="shared" si="368"/>
        <v>NA</v>
      </c>
      <c r="AO309" s="33" t="str" cm="1">
        <f t="array" ref="AO309">IFERROR(_xlfn.XLOOKUP($B$4&amp;$B$11&amp;AN309,$A$69:$A$91&amp;$B$69:$B$91&amp;$C$69:$C$91,$D$69:$D$91),"")</f>
        <v/>
      </c>
      <c r="AP309" s="32" t="str">
        <f t="shared" si="350"/>
        <v/>
      </c>
      <c r="AQ309" s="37" t="str">
        <f t="shared" si="369"/>
        <v/>
      </c>
      <c r="AR309" s="37">
        <f t="shared" si="370"/>
        <v>0</v>
      </c>
      <c r="AS309" s="32" t="str">
        <f t="shared" si="371"/>
        <v/>
      </c>
      <c r="AT309" s="32"/>
      <c r="AU309" s="8"/>
      <c r="AW309" s="20">
        <f t="shared" si="340"/>
        <v>303</v>
      </c>
      <c r="BB309" s="32" t="str">
        <f t="shared" si="372"/>
        <v>NA</v>
      </c>
      <c r="BC309" s="33" t="str" cm="1">
        <f t="array" ref="BC309">IFERROR(_xlfn.XLOOKUP($B$4&amp;$B$11&amp;BB309,$A$69:$A$91&amp;$B$69:$B$91&amp;$C$69:$C$91,$D$69:$D$91),"")</f>
        <v/>
      </c>
      <c r="BD309" s="37" t="str">
        <f t="shared" si="403"/>
        <v/>
      </c>
      <c r="BE309" s="37">
        <f t="shared" si="373"/>
        <v>0</v>
      </c>
      <c r="BF309" s="37">
        <f t="shared" si="374"/>
        <v>0</v>
      </c>
      <c r="BG309" s="32" t="str">
        <f t="shared" si="375"/>
        <v/>
      </c>
      <c r="BK309" s="20">
        <f t="shared" si="351"/>
        <v>303</v>
      </c>
      <c r="BP309" s="32" t="str">
        <f t="shared" si="376"/>
        <v>NA</v>
      </c>
      <c r="BQ309" s="33" t="str" cm="1">
        <f t="array" ref="BQ309">IFERROR(_xlfn.XLOOKUP($B$4&amp;$B$11&amp;BP309,$A$69:$A$91&amp;$B$69:$B$91&amp;$C$69:$C$91,$D$69:$D$91),"")</f>
        <v/>
      </c>
      <c r="BR309" s="37" t="str">
        <f t="shared" si="404"/>
        <v/>
      </c>
      <c r="BS309" s="37">
        <f t="shared" si="377"/>
        <v>0</v>
      </c>
      <c r="BT309" s="37">
        <f t="shared" si="378"/>
        <v>0</v>
      </c>
      <c r="BU309" s="32" t="str">
        <f t="shared" si="379"/>
        <v/>
      </c>
      <c r="BV309" s="32"/>
      <c r="BY309" s="6">
        <f t="shared" si="357"/>
        <v>303</v>
      </c>
      <c r="CD309" s="42" t="str">
        <f t="shared" si="382"/>
        <v>NA</v>
      </c>
      <c r="CE309" s="43" t="str" cm="1">
        <f t="array" ref="CE309">IFERROR(_xlfn.XLOOKUP($B$4&amp;$B$11&amp;CD309,$A$69:$A$91&amp;$B$69:$B$91&amp;$C$69:$C$91,$D$69:$D$91),"")</f>
        <v/>
      </c>
      <c r="CF309" s="42" t="str">
        <f t="shared" si="352"/>
        <v/>
      </c>
      <c r="CG309" s="44" t="str">
        <f t="shared" si="383"/>
        <v/>
      </c>
      <c r="CH309" s="44">
        <f t="shared" si="384"/>
        <v>0</v>
      </c>
      <c r="CI309" s="42" t="str">
        <f t="shared" si="385"/>
        <v/>
      </c>
      <c r="CJ309" s="42"/>
      <c r="CM309" s="6">
        <f t="shared" si="358"/>
        <v>303</v>
      </c>
      <c r="CR309" s="42" t="str">
        <f t="shared" si="387"/>
        <v>NA</v>
      </c>
      <c r="CS309" s="43" t="str" cm="1">
        <f t="array" ref="CS309">IFERROR(_xlfn.XLOOKUP($B$4&amp;$B$11&amp;CR309,$A$69:$A$91&amp;$B$69:$B$91&amp;$C$69:$C$91,$D$69:$D$91),"")</f>
        <v/>
      </c>
      <c r="CT309" s="42" t="str">
        <f t="shared" si="411"/>
        <v/>
      </c>
      <c r="CU309" s="44" t="str">
        <f t="shared" si="388"/>
        <v/>
      </c>
      <c r="CV309" s="44">
        <f t="shared" si="389"/>
        <v>0</v>
      </c>
      <c r="CW309" s="42" t="str">
        <f t="shared" si="390"/>
        <v/>
      </c>
      <c r="DA309" s="6">
        <f t="shared" si="359"/>
        <v>303</v>
      </c>
      <c r="DF309" s="42" t="str">
        <f t="shared" si="392"/>
        <v>NA</v>
      </c>
      <c r="DG309" s="43" t="str" cm="1">
        <f t="array" ref="DG309">IFERROR(_xlfn.XLOOKUP($B$4&amp;$B$11&amp;DF309,$A$69:$A$91&amp;$B$69:$B$91&amp;$C$69:$C$91,$D$69:$D$91),"")</f>
        <v/>
      </c>
      <c r="DH309" s="44" t="str">
        <f t="shared" si="405"/>
        <v/>
      </c>
      <c r="DI309" s="44">
        <f t="shared" si="393"/>
        <v>0</v>
      </c>
      <c r="DJ309" s="44">
        <f t="shared" si="394"/>
        <v>0</v>
      </c>
      <c r="DK309" s="42" t="str">
        <f t="shared" si="395"/>
        <v/>
      </c>
      <c r="DL309" s="42"/>
      <c r="DO309" s="6">
        <f t="shared" si="360"/>
        <v>303</v>
      </c>
      <c r="DT309" s="42" t="str">
        <f t="shared" si="396"/>
        <v>NA</v>
      </c>
      <c r="DU309" s="43" t="str" cm="1">
        <f t="array" ref="DU309">IFERROR(_xlfn.XLOOKUP($B$4&amp;$B$11&amp;DT309,$A$69:$A$91&amp;$B$69:$B$91&amp;$C$69:$C$91,$D$69:$D$91),"")</f>
        <v/>
      </c>
      <c r="DV309" s="44" t="str">
        <f t="shared" si="406"/>
        <v/>
      </c>
      <c r="DW309" s="44">
        <f t="shared" si="397"/>
        <v>0</v>
      </c>
      <c r="DX309" s="44">
        <f t="shared" si="398"/>
        <v>0</v>
      </c>
      <c r="DY309" s="42" t="str">
        <f t="shared" si="399"/>
        <v/>
      </c>
      <c r="DZ309" s="42"/>
      <c r="EC309" s="6">
        <f t="shared" si="361"/>
        <v>303</v>
      </c>
      <c r="EH309" s="45" t="s">
        <v>62</v>
      </c>
      <c r="EI309" s="110">
        <f t="shared" si="410"/>
        <v>0</v>
      </c>
      <c r="EJ309" s="109">
        <f t="shared" si="407"/>
        <v>0</v>
      </c>
      <c r="EK309" s="109">
        <f t="shared" si="400"/>
        <v>0</v>
      </c>
      <c r="EL309" s="44">
        <f t="shared" si="401"/>
        <v>0</v>
      </c>
      <c r="EM309" s="42" t="str">
        <f t="shared" si="402"/>
        <v/>
      </c>
    </row>
    <row r="310" spans="21:143" x14ac:dyDescent="0.25">
      <c r="U310" s="6">
        <f t="shared" si="355"/>
        <v>304</v>
      </c>
      <c r="Z310" s="30" t="str">
        <f t="shared" si="363"/>
        <v>NA</v>
      </c>
      <c r="AA310" s="28" t="str" cm="1">
        <f t="array" ref="AA310">IFERROR(_xlfn.XLOOKUP($B$4&amp;$B$11&amp;Z310,$A$69:$A$91&amp;$B$69:$B$91&amp;$C$69:$C$91,$D$69:$D$91),"")</f>
        <v/>
      </c>
      <c r="AB310" s="30" t="str">
        <f t="shared" si="349"/>
        <v/>
      </c>
      <c r="AC310" s="29" t="str">
        <f t="shared" si="364"/>
        <v/>
      </c>
      <c r="AD310" s="29">
        <f t="shared" si="365"/>
        <v>0</v>
      </c>
      <c r="AE310" s="30" t="str">
        <f t="shared" si="366"/>
        <v/>
      </c>
      <c r="AI310" s="6">
        <f t="shared" si="356"/>
        <v>304</v>
      </c>
      <c r="AN310" s="32" t="str">
        <f t="shared" si="368"/>
        <v>NA</v>
      </c>
      <c r="AO310" s="33" t="str" cm="1">
        <f t="array" ref="AO310">IFERROR(_xlfn.XLOOKUP($B$4&amp;$B$11&amp;AN310,$A$69:$A$91&amp;$B$69:$B$91&amp;$C$69:$C$91,$D$69:$D$91),"")</f>
        <v/>
      </c>
      <c r="AP310" s="32" t="str">
        <f t="shared" si="350"/>
        <v/>
      </c>
      <c r="AQ310" s="37" t="str">
        <f t="shared" si="369"/>
        <v/>
      </c>
      <c r="AR310" s="37">
        <f t="shared" si="370"/>
        <v>0</v>
      </c>
      <c r="AS310" s="32" t="str">
        <f t="shared" si="371"/>
        <v/>
      </c>
      <c r="AT310" s="32"/>
      <c r="AU310" s="8"/>
      <c r="AW310" s="20">
        <f t="shared" si="340"/>
        <v>304</v>
      </c>
      <c r="BB310" s="32" t="str">
        <f t="shared" si="372"/>
        <v>NA</v>
      </c>
      <c r="BC310" s="33" t="str" cm="1">
        <f t="array" ref="BC310">IFERROR(_xlfn.XLOOKUP($B$4&amp;$B$11&amp;BB310,$A$69:$A$91&amp;$B$69:$B$91&amp;$C$69:$C$91,$D$69:$D$91),"")</f>
        <v/>
      </c>
      <c r="BD310" s="37" t="str">
        <f t="shared" si="403"/>
        <v/>
      </c>
      <c r="BE310" s="37">
        <f t="shared" si="373"/>
        <v>0</v>
      </c>
      <c r="BF310" s="37">
        <f t="shared" si="374"/>
        <v>0</v>
      </c>
      <c r="BG310" s="32" t="str">
        <f t="shared" si="375"/>
        <v/>
      </c>
      <c r="BK310" s="20">
        <f t="shared" si="351"/>
        <v>304</v>
      </c>
      <c r="BP310" s="32" t="str">
        <f t="shared" si="376"/>
        <v>NA</v>
      </c>
      <c r="BQ310" s="33" t="str" cm="1">
        <f t="array" ref="BQ310">IFERROR(_xlfn.XLOOKUP($B$4&amp;$B$11&amp;BP310,$A$69:$A$91&amp;$B$69:$B$91&amp;$C$69:$C$91,$D$69:$D$91),"")</f>
        <v/>
      </c>
      <c r="BR310" s="37" t="str">
        <f t="shared" si="404"/>
        <v/>
      </c>
      <c r="BS310" s="37">
        <f t="shared" si="377"/>
        <v>0</v>
      </c>
      <c r="BT310" s="37">
        <f t="shared" si="378"/>
        <v>0</v>
      </c>
      <c r="BU310" s="32" t="str">
        <f t="shared" si="379"/>
        <v/>
      </c>
      <c r="BV310" s="32"/>
      <c r="BY310" s="6">
        <f t="shared" si="357"/>
        <v>304</v>
      </c>
      <c r="CD310" s="42" t="str">
        <f t="shared" si="382"/>
        <v>NA</v>
      </c>
      <c r="CE310" s="43" t="str" cm="1">
        <f t="array" ref="CE310">IFERROR(_xlfn.XLOOKUP($B$4&amp;$B$11&amp;CD310,$A$69:$A$91&amp;$B$69:$B$91&amp;$C$69:$C$91,$D$69:$D$91),"")</f>
        <v/>
      </c>
      <c r="CF310" s="42" t="str">
        <f t="shared" si="352"/>
        <v/>
      </c>
      <c r="CG310" s="44" t="str">
        <f t="shared" si="383"/>
        <v/>
      </c>
      <c r="CH310" s="44">
        <f t="shared" si="384"/>
        <v>0</v>
      </c>
      <c r="CI310" s="42" t="str">
        <f t="shared" si="385"/>
        <v/>
      </c>
      <c r="CJ310" s="42"/>
      <c r="CM310" s="6">
        <f t="shared" si="358"/>
        <v>304</v>
      </c>
      <c r="CR310" s="42" t="str">
        <f t="shared" si="387"/>
        <v>NA</v>
      </c>
      <c r="CS310" s="43" t="str" cm="1">
        <f t="array" ref="CS310">IFERROR(_xlfn.XLOOKUP($B$4&amp;$B$11&amp;CR310,$A$69:$A$91&amp;$B$69:$B$91&amp;$C$69:$C$91,$D$69:$D$91),"")</f>
        <v/>
      </c>
      <c r="CT310" s="42" t="str">
        <f t="shared" si="411"/>
        <v/>
      </c>
      <c r="CU310" s="44" t="str">
        <f t="shared" si="388"/>
        <v/>
      </c>
      <c r="CV310" s="44">
        <f t="shared" si="389"/>
        <v>0</v>
      </c>
      <c r="CW310" s="42" t="str">
        <f t="shared" si="390"/>
        <v/>
      </c>
      <c r="DA310" s="6">
        <f t="shared" si="359"/>
        <v>304</v>
      </c>
      <c r="DF310" s="42" t="str">
        <f t="shared" si="392"/>
        <v>NA</v>
      </c>
      <c r="DG310" s="43" t="str" cm="1">
        <f t="array" ref="DG310">IFERROR(_xlfn.XLOOKUP($B$4&amp;$B$11&amp;DF310,$A$69:$A$91&amp;$B$69:$B$91&amp;$C$69:$C$91,$D$69:$D$91),"")</f>
        <v/>
      </c>
      <c r="DH310" s="44" t="str">
        <f t="shared" si="405"/>
        <v/>
      </c>
      <c r="DI310" s="44">
        <f t="shared" si="393"/>
        <v>0</v>
      </c>
      <c r="DJ310" s="44">
        <f t="shared" si="394"/>
        <v>0</v>
      </c>
      <c r="DK310" s="42" t="str">
        <f t="shared" si="395"/>
        <v/>
      </c>
      <c r="DL310" s="42"/>
      <c r="DO310" s="6">
        <f t="shared" si="360"/>
        <v>304</v>
      </c>
      <c r="DT310" s="42" t="str">
        <f t="shared" si="396"/>
        <v>NA</v>
      </c>
      <c r="DU310" s="43" t="str" cm="1">
        <f t="array" ref="DU310">IFERROR(_xlfn.XLOOKUP($B$4&amp;$B$11&amp;DT310,$A$69:$A$91&amp;$B$69:$B$91&amp;$C$69:$C$91,$D$69:$D$91),"")</f>
        <v/>
      </c>
      <c r="DV310" s="44" t="str">
        <f t="shared" si="406"/>
        <v/>
      </c>
      <c r="DW310" s="44">
        <f t="shared" si="397"/>
        <v>0</v>
      </c>
      <c r="DX310" s="44">
        <f t="shared" si="398"/>
        <v>0</v>
      </c>
      <c r="DY310" s="42" t="str">
        <f t="shared" si="399"/>
        <v/>
      </c>
      <c r="DZ310" s="42"/>
      <c r="EC310" s="6">
        <f t="shared" si="361"/>
        <v>304</v>
      </c>
      <c r="EH310" s="45" t="s">
        <v>62</v>
      </c>
      <c r="EI310" s="110">
        <f t="shared" si="410"/>
        <v>0</v>
      </c>
      <c r="EJ310" s="109">
        <f t="shared" si="407"/>
        <v>0</v>
      </c>
      <c r="EK310" s="109">
        <f t="shared" si="400"/>
        <v>0</v>
      </c>
      <c r="EL310" s="44">
        <f t="shared" si="401"/>
        <v>0</v>
      </c>
      <c r="EM310" s="42" t="str">
        <f t="shared" si="402"/>
        <v/>
      </c>
    </row>
    <row r="311" spans="21:143" x14ac:dyDescent="0.25">
      <c r="U311" s="6">
        <f t="shared" si="355"/>
        <v>305</v>
      </c>
      <c r="Z311" s="30" t="str">
        <f t="shared" si="363"/>
        <v>NA</v>
      </c>
      <c r="AA311" s="28" t="str" cm="1">
        <f t="array" ref="AA311">IFERROR(_xlfn.XLOOKUP($B$4&amp;$B$11&amp;Z311,$A$69:$A$91&amp;$B$69:$B$91&amp;$C$69:$C$91,$D$69:$D$91),"")</f>
        <v/>
      </c>
      <c r="AB311" s="30" t="str">
        <f t="shared" si="349"/>
        <v/>
      </c>
      <c r="AC311" s="29" t="str">
        <f t="shared" si="364"/>
        <v/>
      </c>
      <c r="AD311" s="29">
        <f t="shared" si="365"/>
        <v>0</v>
      </c>
      <c r="AE311" s="30" t="str">
        <f t="shared" si="366"/>
        <v/>
      </c>
      <c r="AI311" s="6">
        <f t="shared" si="356"/>
        <v>305</v>
      </c>
      <c r="AN311" s="32" t="str">
        <f t="shared" si="368"/>
        <v>NA</v>
      </c>
      <c r="AO311" s="33" t="str" cm="1">
        <f t="array" ref="AO311">IFERROR(_xlfn.XLOOKUP($B$4&amp;$B$11&amp;AN311,$A$69:$A$91&amp;$B$69:$B$91&amp;$C$69:$C$91,$D$69:$D$91),"")</f>
        <v/>
      </c>
      <c r="AP311" s="32" t="str">
        <f t="shared" si="350"/>
        <v/>
      </c>
      <c r="AQ311" s="37" t="str">
        <f t="shared" si="369"/>
        <v/>
      </c>
      <c r="AR311" s="37">
        <f t="shared" si="370"/>
        <v>0</v>
      </c>
      <c r="AS311" s="32" t="str">
        <f t="shared" si="371"/>
        <v/>
      </c>
      <c r="AT311" s="32"/>
      <c r="AU311" s="8"/>
      <c r="AW311" s="20">
        <f t="shared" si="340"/>
        <v>305</v>
      </c>
      <c r="BB311" s="32" t="str">
        <f t="shared" si="372"/>
        <v>NA</v>
      </c>
      <c r="BC311" s="33" t="str" cm="1">
        <f t="array" ref="BC311">IFERROR(_xlfn.XLOOKUP($B$4&amp;$B$11&amp;BB311,$A$69:$A$91&amp;$B$69:$B$91&amp;$C$69:$C$91,$D$69:$D$91),"")</f>
        <v/>
      </c>
      <c r="BD311" s="37" t="str">
        <f t="shared" si="403"/>
        <v/>
      </c>
      <c r="BE311" s="37">
        <f t="shared" si="373"/>
        <v>0</v>
      </c>
      <c r="BF311" s="37">
        <f t="shared" si="374"/>
        <v>0</v>
      </c>
      <c r="BG311" s="32" t="str">
        <f t="shared" si="375"/>
        <v/>
      </c>
      <c r="BK311" s="20">
        <f t="shared" si="351"/>
        <v>305</v>
      </c>
      <c r="BP311" s="32" t="str">
        <f t="shared" si="376"/>
        <v>NA</v>
      </c>
      <c r="BQ311" s="33" t="str" cm="1">
        <f t="array" ref="BQ311">IFERROR(_xlfn.XLOOKUP($B$4&amp;$B$11&amp;BP311,$A$69:$A$91&amp;$B$69:$B$91&amp;$C$69:$C$91,$D$69:$D$91),"")</f>
        <v/>
      </c>
      <c r="BR311" s="37" t="str">
        <f t="shared" si="404"/>
        <v/>
      </c>
      <c r="BS311" s="37">
        <f t="shared" si="377"/>
        <v>0</v>
      </c>
      <c r="BT311" s="37">
        <f t="shared" si="378"/>
        <v>0</v>
      </c>
      <c r="BU311" s="32" t="str">
        <f t="shared" si="379"/>
        <v/>
      </c>
      <c r="BV311" s="32"/>
      <c r="BY311" s="6">
        <f t="shared" si="357"/>
        <v>305</v>
      </c>
      <c r="CD311" s="42" t="str">
        <f t="shared" si="382"/>
        <v>NA</v>
      </c>
      <c r="CE311" s="43" t="str" cm="1">
        <f t="array" ref="CE311">IFERROR(_xlfn.XLOOKUP($B$4&amp;$B$11&amp;CD311,$A$69:$A$91&amp;$B$69:$B$91&amp;$C$69:$C$91,$D$69:$D$91),"")</f>
        <v/>
      </c>
      <c r="CF311" s="42" t="str">
        <f t="shared" si="352"/>
        <v/>
      </c>
      <c r="CG311" s="44" t="str">
        <f t="shared" si="383"/>
        <v/>
      </c>
      <c r="CH311" s="44">
        <f t="shared" si="384"/>
        <v>0</v>
      </c>
      <c r="CI311" s="42" t="str">
        <f t="shared" si="385"/>
        <v/>
      </c>
      <c r="CJ311" s="42"/>
      <c r="CM311" s="6">
        <f t="shared" si="358"/>
        <v>305</v>
      </c>
      <c r="CR311" s="42" t="str">
        <f t="shared" si="387"/>
        <v>NA</v>
      </c>
      <c r="CS311" s="43" t="str" cm="1">
        <f t="array" ref="CS311">IFERROR(_xlfn.XLOOKUP($B$4&amp;$B$11&amp;CR311,$A$69:$A$91&amp;$B$69:$B$91&amp;$C$69:$C$91,$D$69:$D$91),"")</f>
        <v/>
      </c>
      <c r="CT311" s="42" t="str">
        <f t="shared" si="411"/>
        <v/>
      </c>
      <c r="CU311" s="44" t="str">
        <f t="shared" si="388"/>
        <v/>
      </c>
      <c r="CV311" s="44">
        <f t="shared" si="389"/>
        <v>0</v>
      </c>
      <c r="CW311" s="42" t="str">
        <f t="shared" si="390"/>
        <v/>
      </c>
      <c r="DA311" s="6">
        <f t="shared" si="359"/>
        <v>305</v>
      </c>
      <c r="DF311" s="42" t="str">
        <f t="shared" si="392"/>
        <v>NA</v>
      </c>
      <c r="DG311" s="43" t="str" cm="1">
        <f t="array" ref="DG311">IFERROR(_xlfn.XLOOKUP($B$4&amp;$B$11&amp;DF311,$A$69:$A$91&amp;$B$69:$B$91&amp;$C$69:$C$91,$D$69:$D$91),"")</f>
        <v/>
      </c>
      <c r="DH311" s="44" t="str">
        <f t="shared" si="405"/>
        <v/>
      </c>
      <c r="DI311" s="44">
        <f t="shared" si="393"/>
        <v>0</v>
      </c>
      <c r="DJ311" s="44">
        <f t="shared" si="394"/>
        <v>0</v>
      </c>
      <c r="DK311" s="42" t="str">
        <f t="shared" si="395"/>
        <v/>
      </c>
      <c r="DL311" s="42"/>
      <c r="DO311" s="6">
        <f t="shared" si="360"/>
        <v>305</v>
      </c>
      <c r="DT311" s="42" t="str">
        <f t="shared" si="396"/>
        <v>NA</v>
      </c>
      <c r="DU311" s="43" t="str" cm="1">
        <f t="array" ref="DU311">IFERROR(_xlfn.XLOOKUP($B$4&amp;$B$11&amp;DT311,$A$69:$A$91&amp;$B$69:$B$91&amp;$C$69:$C$91,$D$69:$D$91),"")</f>
        <v/>
      </c>
      <c r="DV311" s="44" t="str">
        <f t="shared" si="406"/>
        <v/>
      </c>
      <c r="DW311" s="44">
        <f t="shared" si="397"/>
        <v>0</v>
      </c>
      <c r="DX311" s="44">
        <f t="shared" si="398"/>
        <v>0</v>
      </c>
      <c r="DY311" s="42" t="str">
        <f t="shared" si="399"/>
        <v/>
      </c>
      <c r="DZ311" s="42"/>
      <c r="EC311" s="6">
        <f t="shared" si="361"/>
        <v>305</v>
      </c>
      <c r="EH311" s="45" t="s">
        <v>62</v>
      </c>
      <c r="EI311" s="110">
        <f t="shared" si="410"/>
        <v>0</v>
      </c>
      <c r="EJ311" s="109">
        <f t="shared" si="407"/>
        <v>0</v>
      </c>
      <c r="EK311" s="109">
        <f t="shared" si="400"/>
        <v>0</v>
      </c>
      <c r="EL311" s="44">
        <f t="shared" si="401"/>
        <v>0</v>
      </c>
      <c r="EM311" s="42" t="str">
        <f t="shared" si="402"/>
        <v/>
      </c>
    </row>
    <row r="312" spans="21:143" x14ac:dyDescent="0.25">
      <c r="U312" s="6">
        <f t="shared" si="355"/>
        <v>306</v>
      </c>
      <c r="Z312" s="30" t="str">
        <f t="shared" si="363"/>
        <v>NA</v>
      </c>
      <c r="AA312" s="28" t="str" cm="1">
        <f t="array" ref="AA312">IFERROR(_xlfn.XLOOKUP($B$4&amp;$B$11&amp;Z312,$A$69:$A$91&amp;$B$69:$B$91&amp;$C$69:$C$91,$D$69:$D$91),"")</f>
        <v/>
      </c>
      <c r="AB312" s="30" t="str">
        <f t="shared" si="349"/>
        <v/>
      </c>
      <c r="AC312" s="29" t="str">
        <f t="shared" si="364"/>
        <v/>
      </c>
      <c r="AD312" s="29">
        <f t="shared" si="365"/>
        <v>0</v>
      </c>
      <c r="AE312" s="30" t="str">
        <f t="shared" si="366"/>
        <v/>
      </c>
      <c r="AI312" s="6">
        <f t="shared" si="356"/>
        <v>306</v>
      </c>
      <c r="AN312" s="32" t="str">
        <f t="shared" si="368"/>
        <v>NA</v>
      </c>
      <c r="AO312" s="33" t="str" cm="1">
        <f t="array" ref="AO312">IFERROR(_xlfn.XLOOKUP($B$4&amp;$B$11&amp;AN312,$A$69:$A$91&amp;$B$69:$B$91&amp;$C$69:$C$91,$D$69:$D$91),"")</f>
        <v/>
      </c>
      <c r="AP312" s="32" t="str">
        <f t="shared" si="350"/>
        <v/>
      </c>
      <c r="AQ312" s="37" t="str">
        <f t="shared" si="369"/>
        <v/>
      </c>
      <c r="AR312" s="37">
        <f t="shared" si="370"/>
        <v>0</v>
      </c>
      <c r="AS312" s="32" t="str">
        <f t="shared" si="371"/>
        <v/>
      </c>
      <c r="AT312" s="32"/>
      <c r="AU312" s="8"/>
      <c r="AW312" s="20">
        <f t="shared" si="340"/>
        <v>306</v>
      </c>
      <c r="BB312" s="32" t="str">
        <f t="shared" si="372"/>
        <v>NA</v>
      </c>
      <c r="BC312" s="33" t="str" cm="1">
        <f t="array" ref="BC312">IFERROR(_xlfn.XLOOKUP($B$4&amp;$B$11&amp;BB312,$A$69:$A$91&amp;$B$69:$B$91&amp;$C$69:$C$91,$D$69:$D$91),"")</f>
        <v/>
      </c>
      <c r="BD312" s="37" t="str">
        <f t="shared" si="403"/>
        <v/>
      </c>
      <c r="BE312" s="37">
        <f t="shared" si="373"/>
        <v>0</v>
      </c>
      <c r="BF312" s="37">
        <f t="shared" si="374"/>
        <v>0</v>
      </c>
      <c r="BG312" s="32" t="str">
        <f t="shared" si="375"/>
        <v/>
      </c>
      <c r="BK312" s="20">
        <f t="shared" si="351"/>
        <v>306</v>
      </c>
      <c r="BP312" s="32" t="str">
        <f t="shared" si="376"/>
        <v>NA</v>
      </c>
      <c r="BQ312" s="33" t="str" cm="1">
        <f t="array" ref="BQ312">IFERROR(_xlfn.XLOOKUP($B$4&amp;$B$11&amp;BP312,$A$69:$A$91&amp;$B$69:$B$91&amp;$C$69:$C$91,$D$69:$D$91),"")</f>
        <v/>
      </c>
      <c r="BR312" s="37" t="str">
        <f t="shared" si="404"/>
        <v/>
      </c>
      <c r="BS312" s="37">
        <f t="shared" si="377"/>
        <v>0</v>
      </c>
      <c r="BT312" s="37">
        <f t="shared" si="378"/>
        <v>0</v>
      </c>
      <c r="BU312" s="32" t="str">
        <f t="shared" si="379"/>
        <v/>
      </c>
      <c r="BV312" s="32"/>
      <c r="BY312" s="6">
        <f t="shared" si="357"/>
        <v>306</v>
      </c>
      <c r="CD312" s="42" t="str">
        <f t="shared" si="382"/>
        <v>NA</v>
      </c>
      <c r="CE312" s="43" t="str" cm="1">
        <f t="array" ref="CE312">IFERROR(_xlfn.XLOOKUP($B$4&amp;$B$11&amp;CD312,$A$69:$A$91&amp;$B$69:$B$91&amp;$C$69:$C$91,$D$69:$D$91),"")</f>
        <v/>
      </c>
      <c r="CF312" s="42" t="str">
        <f t="shared" si="352"/>
        <v/>
      </c>
      <c r="CG312" s="44" t="str">
        <f t="shared" si="383"/>
        <v/>
      </c>
      <c r="CH312" s="44">
        <f t="shared" si="384"/>
        <v>0</v>
      </c>
      <c r="CI312" s="42" t="str">
        <f t="shared" si="385"/>
        <v/>
      </c>
      <c r="CJ312" s="42"/>
      <c r="CM312" s="6">
        <f t="shared" si="358"/>
        <v>306</v>
      </c>
      <c r="CR312" s="42" t="str">
        <f t="shared" si="387"/>
        <v>NA</v>
      </c>
      <c r="CS312" s="43" t="str" cm="1">
        <f t="array" ref="CS312">IFERROR(_xlfn.XLOOKUP($B$4&amp;$B$11&amp;CR312,$A$69:$A$91&amp;$B$69:$B$91&amp;$C$69:$C$91,$D$69:$D$91),"")</f>
        <v/>
      </c>
      <c r="CT312" s="42" t="str">
        <f t="shared" si="411"/>
        <v/>
      </c>
      <c r="CU312" s="44" t="str">
        <f t="shared" si="388"/>
        <v/>
      </c>
      <c r="CV312" s="44">
        <f t="shared" si="389"/>
        <v>0</v>
      </c>
      <c r="CW312" s="42" t="str">
        <f t="shared" si="390"/>
        <v/>
      </c>
      <c r="DA312" s="6">
        <f t="shared" si="359"/>
        <v>306</v>
      </c>
      <c r="DF312" s="42" t="str">
        <f t="shared" si="392"/>
        <v>NA</v>
      </c>
      <c r="DG312" s="43" t="str" cm="1">
        <f t="array" ref="DG312">IFERROR(_xlfn.XLOOKUP($B$4&amp;$B$11&amp;DF312,$A$69:$A$91&amp;$B$69:$B$91&amp;$C$69:$C$91,$D$69:$D$91),"")</f>
        <v/>
      </c>
      <c r="DH312" s="44" t="str">
        <f t="shared" si="405"/>
        <v/>
      </c>
      <c r="DI312" s="44">
        <f t="shared" si="393"/>
        <v>0</v>
      </c>
      <c r="DJ312" s="44">
        <f t="shared" si="394"/>
        <v>0</v>
      </c>
      <c r="DK312" s="42" t="str">
        <f t="shared" si="395"/>
        <v/>
      </c>
      <c r="DL312" s="42"/>
      <c r="DO312" s="6">
        <f t="shared" si="360"/>
        <v>306</v>
      </c>
      <c r="DT312" s="42" t="str">
        <f t="shared" si="396"/>
        <v>NA</v>
      </c>
      <c r="DU312" s="43" t="str" cm="1">
        <f t="array" ref="DU312">IFERROR(_xlfn.XLOOKUP($B$4&amp;$B$11&amp;DT312,$A$69:$A$91&amp;$B$69:$B$91&amp;$C$69:$C$91,$D$69:$D$91),"")</f>
        <v/>
      </c>
      <c r="DV312" s="44" t="str">
        <f t="shared" si="406"/>
        <v/>
      </c>
      <c r="DW312" s="44">
        <f t="shared" si="397"/>
        <v>0</v>
      </c>
      <c r="DX312" s="44">
        <f t="shared" si="398"/>
        <v>0</v>
      </c>
      <c r="DY312" s="42" t="str">
        <f t="shared" si="399"/>
        <v/>
      </c>
      <c r="DZ312" s="42"/>
      <c r="EC312" s="6">
        <f t="shared" si="361"/>
        <v>306</v>
      </c>
      <c r="EH312" s="45" t="s">
        <v>62</v>
      </c>
      <c r="EI312" s="110">
        <f t="shared" si="410"/>
        <v>0</v>
      </c>
      <c r="EJ312" s="109">
        <f t="shared" si="407"/>
        <v>0</v>
      </c>
      <c r="EK312" s="109">
        <f t="shared" si="400"/>
        <v>0</v>
      </c>
      <c r="EL312" s="44">
        <f t="shared" si="401"/>
        <v>0</v>
      </c>
      <c r="EM312" s="42" t="str">
        <f t="shared" si="402"/>
        <v/>
      </c>
    </row>
    <row r="313" spans="21:143" x14ac:dyDescent="0.25">
      <c r="U313" s="6">
        <f t="shared" si="355"/>
        <v>307</v>
      </c>
      <c r="Z313" s="30" t="str">
        <f t="shared" si="363"/>
        <v>NA</v>
      </c>
      <c r="AA313" s="28" t="str" cm="1">
        <f t="array" ref="AA313">IFERROR(_xlfn.XLOOKUP($B$4&amp;$B$11&amp;Z313,$A$69:$A$91&amp;$B$69:$B$91&amp;$C$69:$C$91,$D$69:$D$91),"")</f>
        <v/>
      </c>
      <c r="AB313" s="30" t="str">
        <f t="shared" si="349"/>
        <v/>
      </c>
      <c r="AC313" s="29" t="str">
        <f t="shared" si="364"/>
        <v/>
      </c>
      <c r="AD313" s="29">
        <f t="shared" si="365"/>
        <v>0</v>
      </c>
      <c r="AE313" s="30" t="str">
        <f t="shared" si="366"/>
        <v/>
      </c>
      <c r="AI313" s="6">
        <f t="shared" si="356"/>
        <v>307</v>
      </c>
      <c r="AN313" s="32" t="str">
        <f t="shared" si="368"/>
        <v>NA</v>
      </c>
      <c r="AO313" s="33" t="str" cm="1">
        <f t="array" ref="AO313">IFERROR(_xlfn.XLOOKUP($B$4&amp;$B$11&amp;AN313,$A$69:$A$91&amp;$B$69:$B$91&amp;$C$69:$C$91,$D$69:$D$91),"")</f>
        <v/>
      </c>
      <c r="AP313" s="32" t="str">
        <f t="shared" si="350"/>
        <v/>
      </c>
      <c r="AQ313" s="37" t="str">
        <f t="shared" si="369"/>
        <v/>
      </c>
      <c r="AR313" s="37">
        <f t="shared" si="370"/>
        <v>0</v>
      </c>
      <c r="AS313" s="32" t="str">
        <f t="shared" si="371"/>
        <v/>
      </c>
      <c r="AT313" s="32"/>
      <c r="AU313" s="8"/>
      <c r="AW313" s="20">
        <f t="shared" si="340"/>
        <v>307</v>
      </c>
      <c r="BB313" s="32" t="str">
        <f t="shared" si="372"/>
        <v>NA</v>
      </c>
      <c r="BC313" s="33" t="str" cm="1">
        <f t="array" ref="BC313">IFERROR(_xlfn.XLOOKUP($B$4&amp;$B$11&amp;BB313,$A$69:$A$91&amp;$B$69:$B$91&amp;$C$69:$C$91,$D$69:$D$91),"")</f>
        <v/>
      </c>
      <c r="BD313" s="37" t="str">
        <f t="shared" si="403"/>
        <v/>
      </c>
      <c r="BE313" s="37">
        <f t="shared" si="373"/>
        <v>0</v>
      </c>
      <c r="BF313" s="37">
        <f t="shared" si="374"/>
        <v>0</v>
      </c>
      <c r="BG313" s="32" t="str">
        <f t="shared" si="375"/>
        <v/>
      </c>
      <c r="BK313" s="20">
        <f t="shared" si="351"/>
        <v>307</v>
      </c>
      <c r="BP313" s="32" t="str">
        <f t="shared" si="376"/>
        <v>NA</v>
      </c>
      <c r="BQ313" s="33" t="str" cm="1">
        <f t="array" ref="BQ313">IFERROR(_xlfn.XLOOKUP($B$4&amp;$B$11&amp;BP313,$A$69:$A$91&amp;$B$69:$B$91&amp;$C$69:$C$91,$D$69:$D$91),"")</f>
        <v/>
      </c>
      <c r="BR313" s="37" t="str">
        <f t="shared" si="404"/>
        <v/>
      </c>
      <c r="BS313" s="37">
        <f t="shared" si="377"/>
        <v>0</v>
      </c>
      <c r="BT313" s="37">
        <f t="shared" si="378"/>
        <v>0</v>
      </c>
      <c r="BU313" s="32" t="str">
        <f t="shared" si="379"/>
        <v/>
      </c>
      <c r="BV313" s="32"/>
      <c r="BY313" s="6">
        <f t="shared" si="357"/>
        <v>307</v>
      </c>
      <c r="CD313" s="42" t="str">
        <f t="shared" si="382"/>
        <v>NA</v>
      </c>
      <c r="CE313" s="43" t="str" cm="1">
        <f t="array" ref="CE313">IFERROR(_xlfn.XLOOKUP($B$4&amp;$B$11&amp;CD313,$A$69:$A$91&amp;$B$69:$B$91&amp;$C$69:$C$91,$D$69:$D$91),"")</f>
        <v/>
      </c>
      <c r="CF313" s="42" t="str">
        <f t="shared" si="352"/>
        <v/>
      </c>
      <c r="CG313" s="44" t="str">
        <f t="shared" si="383"/>
        <v/>
      </c>
      <c r="CH313" s="44">
        <f t="shared" si="384"/>
        <v>0</v>
      </c>
      <c r="CI313" s="42" t="str">
        <f t="shared" si="385"/>
        <v/>
      </c>
      <c r="CJ313" s="42"/>
      <c r="CM313" s="6">
        <f t="shared" si="358"/>
        <v>307</v>
      </c>
      <c r="CR313" s="42" t="str">
        <f t="shared" si="387"/>
        <v>NA</v>
      </c>
      <c r="CS313" s="43" t="str" cm="1">
        <f t="array" ref="CS313">IFERROR(_xlfn.XLOOKUP($B$4&amp;$B$11&amp;CR313,$A$69:$A$91&amp;$B$69:$B$91&amp;$C$69:$C$91,$D$69:$D$91),"")</f>
        <v/>
      </c>
      <c r="CT313" s="42" t="str">
        <f t="shared" si="411"/>
        <v/>
      </c>
      <c r="CU313" s="44" t="str">
        <f t="shared" si="388"/>
        <v/>
      </c>
      <c r="CV313" s="44">
        <f t="shared" si="389"/>
        <v>0</v>
      </c>
      <c r="CW313" s="42" t="str">
        <f t="shared" si="390"/>
        <v/>
      </c>
      <c r="DA313" s="6">
        <f t="shared" si="359"/>
        <v>307</v>
      </c>
      <c r="DF313" s="42" t="str">
        <f t="shared" si="392"/>
        <v>NA</v>
      </c>
      <c r="DG313" s="43" t="str" cm="1">
        <f t="array" ref="DG313">IFERROR(_xlfn.XLOOKUP($B$4&amp;$B$11&amp;DF313,$A$69:$A$91&amp;$B$69:$B$91&amp;$C$69:$C$91,$D$69:$D$91),"")</f>
        <v/>
      </c>
      <c r="DH313" s="44" t="str">
        <f t="shared" si="405"/>
        <v/>
      </c>
      <c r="DI313" s="44">
        <f t="shared" si="393"/>
        <v>0</v>
      </c>
      <c r="DJ313" s="44">
        <f t="shared" si="394"/>
        <v>0</v>
      </c>
      <c r="DK313" s="42" t="str">
        <f t="shared" si="395"/>
        <v/>
      </c>
      <c r="DL313" s="42"/>
      <c r="DO313" s="6">
        <f t="shared" si="360"/>
        <v>307</v>
      </c>
      <c r="DT313" s="42" t="str">
        <f t="shared" si="396"/>
        <v>NA</v>
      </c>
      <c r="DU313" s="43" t="str" cm="1">
        <f t="array" ref="DU313">IFERROR(_xlfn.XLOOKUP($B$4&amp;$B$11&amp;DT313,$A$69:$A$91&amp;$B$69:$B$91&amp;$C$69:$C$91,$D$69:$D$91),"")</f>
        <v/>
      </c>
      <c r="DV313" s="44" t="str">
        <f t="shared" si="406"/>
        <v/>
      </c>
      <c r="DW313" s="44">
        <f t="shared" si="397"/>
        <v>0</v>
      </c>
      <c r="DX313" s="44">
        <f t="shared" si="398"/>
        <v>0</v>
      </c>
      <c r="DY313" s="42" t="str">
        <f t="shared" si="399"/>
        <v/>
      </c>
      <c r="DZ313" s="42"/>
      <c r="EC313" s="6">
        <f t="shared" si="361"/>
        <v>307</v>
      </c>
      <c r="EH313" s="45" t="s">
        <v>62</v>
      </c>
      <c r="EI313" s="110">
        <f t="shared" si="410"/>
        <v>0</v>
      </c>
      <c r="EJ313" s="109">
        <f t="shared" si="407"/>
        <v>0</v>
      </c>
      <c r="EK313" s="109">
        <f t="shared" si="400"/>
        <v>0</v>
      </c>
      <c r="EL313" s="44">
        <f t="shared" si="401"/>
        <v>0</v>
      </c>
      <c r="EM313" s="42" t="str">
        <f t="shared" si="402"/>
        <v/>
      </c>
    </row>
    <row r="314" spans="21:143" x14ac:dyDescent="0.25">
      <c r="U314" s="6">
        <f t="shared" si="355"/>
        <v>308</v>
      </c>
      <c r="Z314" s="30" t="str">
        <f t="shared" si="363"/>
        <v>NA</v>
      </c>
      <c r="AA314" s="28" t="str" cm="1">
        <f t="array" ref="AA314">IFERROR(_xlfn.XLOOKUP($B$4&amp;$B$11&amp;Z314,$A$69:$A$91&amp;$B$69:$B$91&amp;$C$69:$C$91,$D$69:$D$91),"")</f>
        <v/>
      </c>
      <c r="AB314" s="30" t="str">
        <f t="shared" si="349"/>
        <v/>
      </c>
      <c r="AC314" s="29" t="str">
        <f t="shared" si="364"/>
        <v/>
      </c>
      <c r="AD314" s="29">
        <f t="shared" si="365"/>
        <v>0</v>
      </c>
      <c r="AE314" s="30" t="str">
        <f t="shared" si="366"/>
        <v/>
      </c>
      <c r="AI314" s="6">
        <f t="shared" si="356"/>
        <v>308</v>
      </c>
      <c r="AN314" s="32" t="str">
        <f t="shared" si="368"/>
        <v>NA</v>
      </c>
      <c r="AO314" s="33" t="str" cm="1">
        <f t="array" ref="AO314">IFERROR(_xlfn.XLOOKUP($B$4&amp;$B$11&amp;AN314,$A$69:$A$91&amp;$B$69:$B$91&amp;$C$69:$C$91,$D$69:$D$91),"")</f>
        <v/>
      </c>
      <c r="AP314" s="32" t="str">
        <f t="shared" si="350"/>
        <v/>
      </c>
      <c r="AQ314" s="37" t="str">
        <f t="shared" si="369"/>
        <v/>
      </c>
      <c r="AR314" s="37">
        <f t="shared" si="370"/>
        <v>0</v>
      </c>
      <c r="AS314" s="32" t="str">
        <f t="shared" si="371"/>
        <v/>
      </c>
      <c r="AT314" s="32"/>
      <c r="AU314" s="8"/>
      <c r="AW314" s="20">
        <f t="shared" si="340"/>
        <v>308</v>
      </c>
      <c r="BB314" s="32" t="str">
        <f t="shared" si="372"/>
        <v>NA</v>
      </c>
      <c r="BC314" s="33" t="str" cm="1">
        <f t="array" ref="BC314">IFERROR(_xlfn.XLOOKUP($B$4&amp;$B$11&amp;BB314,$A$69:$A$91&amp;$B$69:$B$91&amp;$C$69:$C$91,$D$69:$D$91),"")</f>
        <v/>
      </c>
      <c r="BD314" s="37" t="str">
        <f t="shared" si="403"/>
        <v/>
      </c>
      <c r="BE314" s="37">
        <f t="shared" si="373"/>
        <v>0</v>
      </c>
      <c r="BF314" s="37">
        <f t="shared" si="374"/>
        <v>0</v>
      </c>
      <c r="BG314" s="32" t="str">
        <f t="shared" si="375"/>
        <v/>
      </c>
      <c r="BK314" s="20">
        <f t="shared" si="351"/>
        <v>308</v>
      </c>
      <c r="BP314" s="32" t="str">
        <f t="shared" si="376"/>
        <v>NA</v>
      </c>
      <c r="BQ314" s="33" t="str" cm="1">
        <f t="array" ref="BQ314">IFERROR(_xlfn.XLOOKUP($B$4&amp;$B$11&amp;BP314,$A$69:$A$91&amp;$B$69:$B$91&amp;$C$69:$C$91,$D$69:$D$91),"")</f>
        <v/>
      </c>
      <c r="BR314" s="37" t="str">
        <f t="shared" si="404"/>
        <v/>
      </c>
      <c r="BS314" s="37">
        <f t="shared" si="377"/>
        <v>0</v>
      </c>
      <c r="BT314" s="37">
        <f t="shared" si="378"/>
        <v>0</v>
      </c>
      <c r="BU314" s="32" t="str">
        <f t="shared" si="379"/>
        <v/>
      </c>
      <c r="BV314" s="32"/>
      <c r="BY314" s="6">
        <f t="shared" si="357"/>
        <v>308</v>
      </c>
      <c r="CD314" s="42" t="str">
        <f t="shared" si="382"/>
        <v>NA</v>
      </c>
      <c r="CE314" s="43" t="str" cm="1">
        <f t="array" ref="CE314">IFERROR(_xlfn.XLOOKUP($B$4&amp;$B$11&amp;CD314,$A$69:$A$91&amp;$B$69:$B$91&amp;$C$69:$C$91,$D$69:$D$91),"")</f>
        <v/>
      </c>
      <c r="CF314" s="42" t="str">
        <f t="shared" si="352"/>
        <v/>
      </c>
      <c r="CG314" s="44" t="str">
        <f t="shared" si="383"/>
        <v/>
      </c>
      <c r="CH314" s="44">
        <f t="shared" si="384"/>
        <v>0</v>
      </c>
      <c r="CI314" s="42" t="str">
        <f t="shared" si="385"/>
        <v/>
      </c>
      <c r="CJ314" s="42"/>
      <c r="CM314" s="6">
        <f t="shared" si="358"/>
        <v>308</v>
      </c>
      <c r="CR314" s="42" t="str">
        <f t="shared" si="387"/>
        <v>NA</v>
      </c>
      <c r="CS314" s="43" t="str" cm="1">
        <f t="array" ref="CS314">IFERROR(_xlfn.XLOOKUP($B$4&amp;$B$11&amp;CR314,$A$69:$A$91&amp;$B$69:$B$91&amp;$C$69:$C$91,$D$69:$D$91),"")</f>
        <v/>
      </c>
      <c r="CT314" s="42" t="str">
        <f t="shared" si="411"/>
        <v/>
      </c>
      <c r="CU314" s="44" t="str">
        <f t="shared" si="388"/>
        <v/>
      </c>
      <c r="CV314" s="44">
        <f t="shared" si="389"/>
        <v>0</v>
      </c>
      <c r="CW314" s="42" t="str">
        <f t="shared" si="390"/>
        <v/>
      </c>
      <c r="DA314" s="6">
        <f t="shared" si="359"/>
        <v>308</v>
      </c>
      <c r="DF314" s="42" t="str">
        <f t="shared" si="392"/>
        <v>NA</v>
      </c>
      <c r="DG314" s="43" t="str" cm="1">
        <f t="array" ref="DG314">IFERROR(_xlfn.XLOOKUP($B$4&amp;$B$11&amp;DF314,$A$69:$A$91&amp;$B$69:$B$91&amp;$C$69:$C$91,$D$69:$D$91),"")</f>
        <v/>
      </c>
      <c r="DH314" s="44" t="str">
        <f t="shared" si="405"/>
        <v/>
      </c>
      <c r="DI314" s="44">
        <f t="shared" si="393"/>
        <v>0</v>
      </c>
      <c r="DJ314" s="44">
        <f t="shared" si="394"/>
        <v>0</v>
      </c>
      <c r="DK314" s="42" t="str">
        <f t="shared" si="395"/>
        <v/>
      </c>
      <c r="DL314" s="42"/>
      <c r="DO314" s="6">
        <f t="shared" si="360"/>
        <v>308</v>
      </c>
      <c r="DT314" s="42" t="str">
        <f t="shared" si="396"/>
        <v>NA</v>
      </c>
      <c r="DU314" s="43" t="str" cm="1">
        <f t="array" ref="DU314">IFERROR(_xlfn.XLOOKUP($B$4&amp;$B$11&amp;DT314,$A$69:$A$91&amp;$B$69:$B$91&amp;$C$69:$C$91,$D$69:$D$91),"")</f>
        <v/>
      </c>
      <c r="DV314" s="44" t="str">
        <f t="shared" si="406"/>
        <v/>
      </c>
      <c r="DW314" s="44">
        <f t="shared" si="397"/>
        <v>0</v>
      </c>
      <c r="DX314" s="44">
        <f t="shared" si="398"/>
        <v>0</v>
      </c>
      <c r="DY314" s="42" t="str">
        <f t="shared" si="399"/>
        <v/>
      </c>
      <c r="DZ314" s="42"/>
      <c r="EC314" s="6">
        <f t="shared" si="361"/>
        <v>308</v>
      </c>
      <c r="EH314" s="45" t="s">
        <v>62</v>
      </c>
      <c r="EI314" s="110">
        <f t="shared" si="410"/>
        <v>0</v>
      </c>
      <c r="EJ314" s="109">
        <f t="shared" si="407"/>
        <v>0</v>
      </c>
      <c r="EK314" s="109">
        <f t="shared" si="400"/>
        <v>0</v>
      </c>
      <c r="EL314" s="44">
        <f t="shared" si="401"/>
        <v>0</v>
      </c>
      <c r="EM314" s="42" t="str">
        <f t="shared" si="402"/>
        <v/>
      </c>
    </row>
    <row r="315" spans="21:143" x14ac:dyDescent="0.25">
      <c r="U315" s="6">
        <f t="shared" si="355"/>
        <v>309</v>
      </c>
      <c r="Z315" s="30" t="str">
        <f t="shared" si="363"/>
        <v>NA</v>
      </c>
      <c r="AA315" s="28" t="str" cm="1">
        <f t="array" ref="AA315">IFERROR(_xlfn.XLOOKUP($B$4&amp;$B$11&amp;Z315,$A$69:$A$91&amp;$B$69:$B$91&amp;$C$69:$C$91,$D$69:$D$91),"")</f>
        <v/>
      </c>
      <c r="AB315" s="30" t="str">
        <f t="shared" si="349"/>
        <v/>
      </c>
      <c r="AC315" s="29" t="str">
        <f t="shared" si="364"/>
        <v/>
      </c>
      <c r="AD315" s="29">
        <f t="shared" si="365"/>
        <v>0</v>
      </c>
      <c r="AE315" s="30" t="str">
        <f t="shared" si="366"/>
        <v/>
      </c>
      <c r="AI315" s="6">
        <f t="shared" si="356"/>
        <v>309</v>
      </c>
      <c r="AN315" s="32" t="str">
        <f t="shared" si="368"/>
        <v>NA</v>
      </c>
      <c r="AO315" s="33" t="str" cm="1">
        <f t="array" ref="AO315">IFERROR(_xlfn.XLOOKUP($B$4&amp;$B$11&amp;AN315,$A$69:$A$91&amp;$B$69:$B$91&amp;$C$69:$C$91,$D$69:$D$91),"")</f>
        <v/>
      </c>
      <c r="AP315" s="32" t="str">
        <f t="shared" si="350"/>
        <v/>
      </c>
      <c r="AQ315" s="37" t="str">
        <f t="shared" si="369"/>
        <v/>
      </c>
      <c r="AR315" s="37">
        <f t="shared" si="370"/>
        <v>0</v>
      </c>
      <c r="AS315" s="32" t="str">
        <f t="shared" si="371"/>
        <v/>
      </c>
      <c r="AT315" s="32"/>
      <c r="AU315" s="8"/>
      <c r="AW315" s="20">
        <f t="shared" si="340"/>
        <v>309</v>
      </c>
      <c r="BB315" s="32" t="str">
        <f t="shared" si="372"/>
        <v>NA</v>
      </c>
      <c r="BC315" s="33" t="str" cm="1">
        <f t="array" ref="BC315">IFERROR(_xlfn.XLOOKUP($B$4&amp;$B$11&amp;BB315,$A$69:$A$91&amp;$B$69:$B$91&amp;$C$69:$C$91,$D$69:$D$91),"")</f>
        <v/>
      </c>
      <c r="BD315" s="37" t="str">
        <f t="shared" si="403"/>
        <v/>
      </c>
      <c r="BE315" s="37">
        <f t="shared" si="373"/>
        <v>0</v>
      </c>
      <c r="BF315" s="37">
        <f t="shared" si="374"/>
        <v>0</v>
      </c>
      <c r="BG315" s="32" t="str">
        <f t="shared" si="375"/>
        <v/>
      </c>
      <c r="BK315" s="20">
        <f t="shared" si="351"/>
        <v>309</v>
      </c>
      <c r="BP315" s="32" t="str">
        <f t="shared" si="376"/>
        <v>NA</v>
      </c>
      <c r="BQ315" s="33" t="str" cm="1">
        <f t="array" ref="BQ315">IFERROR(_xlfn.XLOOKUP($B$4&amp;$B$11&amp;BP315,$A$69:$A$91&amp;$B$69:$B$91&amp;$C$69:$C$91,$D$69:$D$91),"")</f>
        <v/>
      </c>
      <c r="BR315" s="37" t="str">
        <f t="shared" si="404"/>
        <v/>
      </c>
      <c r="BS315" s="37">
        <f t="shared" si="377"/>
        <v>0</v>
      </c>
      <c r="BT315" s="37">
        <f t="shared" si="378"/>
        <v>0</v>
      </c>
      <c r="BU315" s="32" t="str">
        <f t="shared" si="379"/>
        <v/>
      </c>
      <c r="BV315" s="32"/>
      <c r="BY315" s="6">
        <f t="shared" si="357"/>
        <v>309</v>
      </c>
      <c r="CD315" s="42" t="str">
        <f t="shared" si="382"/>
        <v>NA</v>
      </c>
      <c r="CE315" s="43" t="str" cm="1">
        <f t="array" ref="CE315">IFERROR(_xlfn.XLOOKUP($B$4&amp;$B$11&amp;CD315,$A$69:$A$91&amp;$B$69:$B$91&amp;$C$69:$C$91,$D$69:$D$91),"")</f>
        <v/>
      </c>
      <c r="CF315" s="42" t="str">
        <f t="shared" si="352"/>
        <v/>
      </c>
      <c r="CG315" s="44" t="str">
        <f t="shared" si="383"/>
        <v/>
      </c>
      <c r="CH315" s="44">
        <f t="shared" si="384"/>
        <v>0</v>
      </c>
      <c r="CI315" s="42" t="str">
        <f t="shared" si="385"/>
        <v/>
      </c>
      <c r="CJ315" s="42"/>
      <c r="CM315" s="6">
        <f t="shared" si="358"/>
        <v>309</v>
      </c>
      <c r="CR315" s="42" t="str">
        <f t="shared" si="387"/>
        <v>NA</v>
      </c>
      <c r="CS315" s="43" t="str" cm="1">
        <f t="array" ref="CS315">IFERROR(_xlfn.XLOOKUP($B$4&amp;$B$11&amp;CR315,$A$69:$A$91&amp;$B$69:$B$91&amp;$C$69:$C$91,$D$69:$D$91),"")</f>
        <v/>
      </c>
      <c r="CT315" s="42" t="str">
        <f t="shared" si="411"/>
        <v/>
      </c>
      <c r="CU315" s="44" t="str">
        <f t="shared" si="388"/>
        <v/>
      </c>
      <c r="CV315" s="44">
        <f t="shared" si="389"/>
        <v>0</v>
      </c>
      <c r="CW315" s="42" t="str">
        <f t="shared" si="390"/>
        <v/>
      </c>
      <c r="DA315" s="6">
        <f t="shared" si="359"/>
        <v>309</v>
      </c>
      <c r="DF315" s="42" t="str">
        <f t="shared" si="392"/>
        <v>NA</v>
      </c>
      <c r="DG315" s="43" t="str" cm="1">
        <f t="array" ref="DG315">IFERROR(_xlfn.XLOOKUP($B$4&amp;$B$11&amp;DF315,$A$69:$A$91&amp;$B$69:$B$91&amp;$C$69:$C$91,$D$69:$D$91),"")</f>
        <v/>
      </c>
      <c r="DH315" s="44" t="str">
        <f t="shared" si="405"/>
        <v/>
      </c>
      <c r="DI315" s="44">
        <f t="shared" si="393"/>
        <v>0</v>
      </c>
      <c r="DJ315" s="44">
        <f t="shared" si="394"/>
        <v>0</v>
      </c>
      <c r="DK315" s="42" t="str">
        <f t="shared" si="395"/>
        <v/>
      </c>
      <c r="DL315" s="42"/>
      <c r="DO315" s="6">
        <f t="shared" si="360"/>
        <v>309</v>
      </c>
      <c r="DT315" s="42" t="str">
        <f t="shared" si="396"/>
        <v>NA</v>
      </c>
      <c r="DU315" s="43" t="str" cm="1">
        <f t="array" ref="DU315">IFERROR(_xlfn.XLOOKUP($B$4&amp;$B$11&amp;DT315,$A$69:$A$91&amp;$B$69:$B$91&amp;$C$69:$C$91,$D$69:$D$91),"")</f>
        <v/>
      </c>
      <c r="DV315" s="44" t="str">
        <f t="shared" si="406"/>
        <v/>
      </c>
      <c r="DW315" s="44">
        <f t="shared" si="397"/>
        <v>0</v>
      </c>
      <c r="DX315" s="44">
        <f t="shared" si="398"/>
        <v>0</v>
      </c>
      <c r="DY315" s="42" t="str">
        <f t="shared" si="399"/>
        <v/>
      </c>
      <c r="DZ315" s="42"/>
      <c r="EC315" s="6">
        <f t="shared" si="361"/>
        <v>309</v>
      </c>
      <c r="EH315" s="45" t="s">
        <v>62</v>
      </c>
      <c r="EI315" s="110">
        <f t="shared" si="410"/>
        <v>0</v>
      </c>
      <c r="EJ315" s="109">
        <f t="shared" si="407"/>
        <v>0</v>
      </c>
      <c r="EK315" s="109">
        <f t="shared" si="400"/>
        <v>0</v>
      </c>
      <c r="EL315" s="44">
        <f t="shared" si="401"/>
        <v>0</v>
      </c>
      <c r="EM315" s="42" t="str">
        <f t="shared" si="402"/>
        <v/>
      </c>
    </row>
    <row r="316" spans="21:143" x14ac:dyDescent="0.25">
      <c r="U316" s="6">
        <f t="shared" si="355"/>
        <v>310</v>
      </c>
      <c r="Z316" s="30" t="str">
        <f t="shared" si="363"/>
        <v>NA</v>
      </c>
      <c r="AA316" s="28" t="str" cm="1">
        <f t="array" ref="AA316">IFERROR(_xlfn.XLOOKUP($B$4&amp;$B$11&amp;Z316,$A$69:$A$91&amp;$B$69:$B$91&amp;$C$69:$C$91,$D$69:$D$91),"")</f>
        <v/>
      </c>
      <c r="AB316" s="30" t="str">
        <f t="shared" si="349"/>
        <v/>
      </c>
      <c r="AC316" s="29" t="str">
        <f t="shared" si="364"/>
        <v/>
      </c>
      <c r="AD316" s="29">
        <f t="shared" si="365"/>
        <v>0</v>
      </c>
      <c r="AE316" s="30" t="str">
        <f t="shared" si="366"/>
        <v/>
      </c>
      <c r="AI316" s="6">
        <f t="shared" si="356"/>
        <v>310</v>
      </c>
      <c r="AN316" s="32" t="str">
        <f t="shared" si="368"/>
        <v>NA</v>
      </c>
      <c r="AO316" s="33" t="str" cm="1">
        <f t="array" ref="AO316">IFERROR(_xlfn.XLOOKUP($B$4&amp;$B$11&amp;AN316,$A$69:$A$91&amp;$B$69:$B$91&amp;$C$69:$C$91,$D$69:$D$91),"")</f>
        <v/>
      </c>
      <c r="AP316" s="32" t="str">
        <f t="shared" si="350"/>
        <v/>
      </c>
      <c r="AQ316" s="37" t="str">
        <f t="shared" si="369"/>
        <v/>
      </c>
      <c r="AR316" s="37">
        <f t="shared" si="370"/>
        <v>0</v>
      </c>
      <c r="AS316" s="32" t="str">
        <f t="shared" si="371"/>
        <v/>
      </c>
      <c r="AT316" s="32"/>
      <c r="AU316" s="8"/>
      <c r="AW316" s="20">
        <f t="shared" si="340"/>
        <v>310</v>
      </c>
      <c r="BB316" s="32" t="str">
        <f t="shared" si="372"/>
        <v>NA</v>
      </c>
      <c r="BC316" s="33" t="str" cm="1">
        <f t="array" ref="BC316">IFERROR(_xlfn.XLOOKUP($B$4&amp;$B$11&amp;BB316,$A$69:$A$91&amp;$B$69:$B$91&amp;$C$69:$C$91,$D$69:$D$91),"")</f>
        <v/>
      </c>
      <c r="BD316" s="37" t="str">
        <f t="shared" si="403"/>
        <v/>
      </c>
      <c r="BE316" s="37">
        <f t="shared" si="373"/>
        <v>0</v>
      </c>
      <c r="BF316" s="37">
        <f t="shared" si="374"/>
        <v>0</v>
      </c>
      <c r="BG316" s="32" t="str">
        <f t="shared" si="375"/>
        <v/>
      </c>
      <c r="BK316" s="20">
        <f t="shared" si="351"/>
        <v>310</v>
      </c>
      <c r="BP316" s="32" t="str">
        <f t="shared" si="376"/>
        <v>NA</v>
      </c>
      <c r="BQ316" s="33" t="str" cm="1">
        <f t="array" ref="BQ316">IFERROR(_xlfn.XLOOKUP($B$4&amp;$B$11&amp;BP316,$A$69:$A$91&amp;$B$69:$B$91&amp;$C$69:$C$91,$D$69:$D$91),"")</f>
        <v/>
      </c>
      <c r="BR316" s="37" t="str">
        <f t="shared" si="404"/>
        <v/>
      </c>
      <c r="BS316" s="37">
        <f t="shared" si="377"/>
        <v>0</v>
      </c>
      <c r="BT316" s="37">
        <f t="shared" si="378"/>
        <v>0</v>
      </c>
      <c r="BU316" s="32" t="str">
        <f t="shared" si="379"/>
        <v/>
      </c>
      <c r="BV316" s="32"/>
      <c r="BY316" s="6">
        <f t="shared" si="357"/>
        <v>310</v>
      </c>
      <c r="CD316" s="42" t="str">
        <f t="shared" si="382"/>
        <v>NA</v>
      </c>
      <c r="CE316" s="43" t="str" cm="1">
        <f t="array" ref="CE316">IFERROR(_xlfn.XLOOKUP($B$4&amp;$B$11&amp;CD316,$A$69:$A$91&amp;$B$69:$B$91&amp;$C$69:$C$91,$D$69:$D$91),"")</f>
        <v/>
      </c>
      <c r="CF316" s="42" t="str">
        <f t="shared" si="352"/>
        <v/>
      </c>
      <c r="CG316" s="44" t="str">
        <f t="shared" si="383"/>
        <v/>
      </c>
      <c r="CH316" s="44">
        <f t="shared" si="384"/>
        <v>0</v>
      </c>
      <c r="CI316" s="42" t="str">
        <f t="shared" si="385"/>
        <v/>
      </c>
      <c r="CJ316" s="42"/>
      <c r="CM316" s="6">
        <f t="shared" si="358"/>
        <v>310</v>
      </c>
      <c r="CR316" s="42" t="str">
        <f t="shared" si="387"/>
        <v>NA</v>
      </c>
      <c r="CS316" s="43" t="str" cm="1">
        <f t="array" ref="CS316">IFERROR(_xlfn.XLOOKUP($B$4&amp;$B$11&amp;CR316,$A$69:$A$91&amp;$B$69:$B$91&amp;$C$69:$C$91,$D$69:$D$91),"")</f>
        <v/>
      </c>
      <c r="CT316" s="42" t="str">
        <f t="shared" si="411"/>
        <v/>
      </c>
      <c r="CU316" s="44" t="str">
        <f t="shared" si="388"/>
        <v/>
      </c>
      <c r="CV316" s="44">
        <f t="shared" si="389"/>
        <v>0</v>
      </c>
      <c r="CW316" s="42" t="str">
        <f t="shared" si="390"/>
        <v/>
      </c>
      <c r="DA316" s="6">
        <f t="shared" si="359"/>
        <v>310</v>
      </c>
      <c r="DF316" s="42" t="str">
        <f t="shared" si="392"/>
        <v>NA</v>
      </c>
      <c r="DG316" s="43" t="str" cm="1">
        <f t="array" ref="DG316">IFERROR(_xlfn.XLOOKUP($B$4&amp;$B$11&amp;DF316,$A$69:$A$91&amp;$B$69:$B$91&amp;$C$69:$C$91,$D$69:$D$91),"")</f>
        <v/>
      </c>
      <c r="DH316" s="44" t="str">
        <f t="shared" si="405"/>
        <v/>
      </c>
      <c r="DI316" s="44">
        <f t="shared" si="393"/>
        <v>0</v>
      </c>
      <c r="DJ316" s="44">
        <f t="shared" si="394"/>
        <v>0</v>
      </c>
      <c r="DK316" s="42" t="str">
        <f t="shared" si="395"/>
        <v/>
      </c>
      <c r="DL316" s="42"/>
      <c r="DO316" s="6">
        <f t="shared" si="360"/>
        <v>310</v>
      </c>
      <c r="DT316" s="42" t="str">
        <f t="shared" si="396"/>
        <v>NA</v>
      </c>
      <c r="DU316" s="43" t="str" cm="1">
        <f t="array" ref="DU316">IFERROR(_xlfn.XLOOKUP($B$4&amp;$B$11&amp;DT316,$A$69:$A$91&amp;$B$69:$B$91&amp;$C$69:$C$91,$D$69:$D$91),"")</f>
        <v/>
      </c>
      <c r="DV316" s="44" t="str">
        <f t="shared" si="406"/>
        <v/>
      </c>
      <c r="DW316" s="44">
        <f t="shared" si="397"/>
        <v>0</v>
      </c>
      <c r="DX316" s="44">
        <f t="shared" si="398"/>
        <v>0</v>
      </c>
      <c r="DY316" s="42" t="str">
        <f t="shared" si="399"/>
        <v/>
      </c>
      <c r="DZ316" s="42"/>
      <c r="EC316" s="6">
        <f t="shared" si="361"/>
        <v>310</v>
      </c>
      <c r="EH316" s="45" t="s">
        <v>62</v>
      </c>
      <c r="EI316" s="110">
        <f t="shared" si="410"/>
        <v>0</v>
      </c>
      <c r="EJ316" s="109">
        <f t="shared" si="407"/>
        <v>0</v>
      </c>
      <c r="EK316" s="109">
        <f t="shared" si="400"/>
        <v>0</v>
      </c>
      <c r="EL316" s="44">
        <f t="shared" si="401"/>
        <v>0</v>
      </c>
      <c r="EM316" s="42" t="str">
        <f t="shared" si="402"/>
        <v/>
      </c>
    </row>
    <row r="317" spans="21:143" x14ac:dyDescent="0.25">
      <c r="U317" s="6">
        <f t="shared" si="355"/>
        <v>311</v>
      </c>
      <c r="Z317" s="30" t="str">
        <f t="shared" si="363"/>
        <v>NA</v>
      </c>
      <c r="AA317" s="28" t="str" cm="1">
        <f t="array" ref="AA317">IFERROR(_xlfn.XLOOKUP($B$4&amp;$B$11&amp;Z317,$A$69:$A$91&amp;$B$69:$B$91&amp;$C$69:$C$91,$D$69:$D$91),"")</f>
        <v/>
      </c>
      <c r="AB317" s="30" t="str">
        <f t="shared" si="349"/>
        <v/>
      </c>
      <c r="AC317" s="29" t="str">
        <f t="shared" si="364"/>
        <v/>
      </c>
      <c r="AD317" s="29">
        <f t="shared" si="365"/>
        <v>0</v>
      </c>
      <c r="AE317" s="30" t="str">
        <f t="shared" si="366"/>
        <v/>
      </c>
      <c r="AI317" s="6">
        <f t="shared" si="356"/>
        <v>311</v>
      </c>
      <c r="AN317" s="32" t="str">
        <f t="shared" si="368"/>
        <v>NA</v>
      </c>
      <c r="AO317" s="33" t="str" cm="1">
        <f t="array" ref="AO317">IFERROR(_xlfn.XLOOKUP($B$4&amp;$B$11&amp;AN317,$A$69:$A$91&amp;$B$69:$B$91&amp;$C$69:$C$91,$D$69:$D$91),"")</f>
        <v/>
      </c>
      <c r="AP317" s="32" t="str">
        <f t="shared" si="350"/>
        <v/>
      </c>
      <c r="AQ317" s="37" t="str">
        <f t="shared" si="369"/>
        <v/>
      </c>
      <c r="AR317" s="37">
        <f t="shared" si="370"/>
        <v>0</v>
      </c>
      <c r="AS317" s="32" t="str">
        <f t="shared" si="371"/>
        <v/>
      </c>
      <c r="AT317" s="32"/>
      <c r="AU317" s="8"/>
      <c r="AW317" s="20">
        <f t="shared" si="340"/>
        <v>311</v>
      </c>
      <c r="BB317" s="32" t="str">
        <f t="shared" si="372"/>
        <v>NA</v>
      </c>
      <c r="BC317" s="33" t="str" cm="1">
        <f t="array" ref="BC317">IFERROR(_xlfn.XLOOKUP($B$4&amp;$B$11&amp;BB317,$A$69:$A$91&amp;$B$69:$B$91&amp;$C$69:$C$91,$D$69:$D$91),"")</f>
        <v/>
      </c>
      <c r="BD317" s="37" t="str">
        <f t="shared" si="403"/>
        <v/>
      </c>
      <c r="BE317" s="37">
        <f t="shared" si="373"/>
        <v>0</v>
      </c>
      <c r="BF317" s="37">
        <f t="shared" si="374"/>
        <v>0</v>
      </c>
      <c r="BG317" s="32" t="str">
        <f t="shared" si="375"/>
        <v/>
      </c>
      <c r="BK317" s="20">
        <f t="shared" si="351"/>
        <v>311</v>
      </c>
      <c r="BP317" s="32" t="str">
        <f t="shared" si="376"/>
        <v>NA</v>
      </c>
      <c r="BQ317" s="33" t="str" cm="1">
        <f t="array" ref="BQ317">IFERROR(_xlfn.XLOOKUP($B$4&amp;$B$11&amp;BP317,$A$69:$A$91&amp;$B$69:$B$91&amp;$C$69:$C$91,$D$69:$D$91),"")</f>
        <v/>
      </c>
      <c r="BR317" s="37" t="str">
        <f t="shared" si="404"/>
        <v/>
      </c>
      <c r="BS317" s="37">
        <f t="shared" si="377"/>
        <v>0</v>
      </c>
      <c r="BT317" s="37">
        <f t="shared" si="378"/>
        <v>0</v>
      </c>
      <c r="BU317" s="32" t="str">
        <f t="shared" si="379"/>
        <v/>
      </c>
      <c r="BV317" s="32"/>
      <c r="BY317" s="6">
        <f t="shared" si="357"/>
        <v>311</v>
      </c>
      <c r="CD317" s="42" t="str">
        <f t="shared" si="382"/>
        <v>NA</v>
      </c>
      <c r="CE317" s="43" t="str" cm="1">
        <f t="array" ref="CE317">IFERROR(_xlfn.XLOOKUP($B$4&amp;$B$11&amp;CD317,$A$69:$A$91&amp;$B$69:$B$91&amp;$C$69:$C$91,$D$69:$D$91),"")</f>
        <v/>
      </c>
      <c r="CF317" s="42" t="str">
        <f t="shared" si="352"/>
        <v/>
      </c>
      <c r="CG317" s="44" t="str">
        <f t="shared" si="383"/>
        <v/>
      </c>
      <c r="CH317" s="44">
        <f t="shared" si="384"/>
        <v>0</v>
      </c>
      <c r="CI317" s="42" t="str">
        <f t="shared" si="385"/>
        <v/>
      </c>
      <c r="CJ317" s="42"/>
      <c r="CM317" s="6">
        <f t="shared" si="358"/>
        <v>311</v>
      </c>
      <c r="CR317" s="42" t="str">
        <f t="shared" si="387"/>
        <v>NA</v>
      </c>
      <c r="CS317" s="43" t="str" cm="1">
        <f t="array" ref="CS317">IFERROR(_xlfn.XLOOKUP($B$4&amp;$B$11&amp;CR317,$A$69:$A$91&amp;$B$69:$B$91&amp;$C$69:$C$91,$D$69:$D$91),"")</f>
        <v/>
      </c>
      <c r="CT317" s="42" t="str">
        <f t="shared" si="411"/>
        <v/>
      </c>
      <c r="CU317" s="44" t="str">
        <f t="shared" si="388"/>
        <v/>
      </c>
      <c r="CV317" s="44">
        <f t="shared" si="389"/>
        <v>0</v>
      </c>
      <c r="CW317" s="42" t="str">
        <f t="shared" si="390"/>
        <v/>
      </c>
      <c r="DA317" s="6">
        <f t="shared" si="359"/>
        <v>311</v>
      </c>
      <c r="DF317" s="42" t="str">
        <f t="shared" si="392"/>
        <v>NA</v>
      </c>
      <c r="DG317" s="43" t="str" cm="1">
        <f t="array" ref="DG317">IFERROR(_xlfn.XLOOKUP($B$4&amp;$B$11&amp;DF317,$A$69:$A$91&amp;$B$69:$B$91&amp;$C$69:$C$91,$D$69:$D$91),"")</f>
        <v/>
      </c>
      <c r="DH317" s="44" t="str">
        <f t="shared" si="405"/>
        <v/>
      </c>
      <c r="DI317" s="44">
        <f t="shared" si="393"/>
        <v>0</v>
      </c>
      <c r="DJ317" s="44">
        <f t="shared" si="394"/>
        <v>0</v>
      </c>
      <c r="DK317" s="42" t="str">
        <f t="shared" si="395"/>
        <v/>
      </c>
      <c r="DL317" s="42"/>
      <c r="DO317" s="6">
        <f t="shared" si="360"/>
        <v>311</v>
      </c>
      <c r="DT317" s="42" t="str">
        <f t="shared" si="396"/>
        <v>NA</v>
      </c>
      <c r="DU317" s="43" t="str" cm="1">
        <f t="array" ref="DU317">IFERROR(_xlfn.XLOOKUP($B$4&amp;$B$11&amp;DT317,$A$69:$A$91&amp;$B$69:$B$91&amp;$C$69:$C$91,$D$69:$D$91),"")</f>
        <v/>
      </c>
      <c r="DV317" s="44" t="str">
        <f t="shared" si="406"/>
        <v/>
      </c>
      <c r="DW317" s="44">
        <f t="shared" si="397"/>
        <v>0</v>
      </c>
      <c r="DX317" s="44">
        <f t="shared" si="398"/>
        <v>0</v>
      </c>
      <c r="DY317" s="42" t="str">
        <f t="shared" si="399"/>
        <v/>
      </c>
      <c r="DZ317" s="42"/>
      <c r="EC317" s="6">
        <f t="shared" si="361"/>
        <v>311</v>
      </c>
      <c r="EH317" s="45" t="s">
        <v>62</v>
      </c>
      <c r="EI317" s="110">
        <f t="shared" si="410"/>
        <v>0</v>
      </c>
      <c r="EJ317" s="109">
        <f t="shared" si="407"/>
        <v>0</v>
      </c>
      <c r="EK317" s="109">
        <f t="shared" si="400"/>
        <v>0</v>
      </c>
      <c r="EL317" s="44">
        <f t="shared" si="401"/>
        <v>0</v>
      </c>
      <c r="EM317" s="42" t="str">
        <f t="shared" si="402"/>
        <v/>
      </c>
    </row>
    <row r="318" spans="21:143" x14ac:dyDescent="0.25">
      <c r="U318" s="6">
        <f t="shared" si="355"/>
        <v>312</v>
      </c>
      <c r="Z318" s="30" t="str">
        <f t="shared" si="363"/>
        <v>NA</v>
      </c>
      <c r="AA318" s="28" t="str" cm="1">
        <f t="array" ref="AA318">IFERROR(_xlfn.XLOOKUP($B$4&amp;$B$11&amp;Z318,$A$69:$A$91&amp;$B$69:$B$91&amp;$C$69:$C$91,$D$69:$D$91),"")</f>
        <v/>
      </c>
      <c r="AB318" s="30" t="str">
        <f t="shared" si="349"/>
        <v/>
      </c>
      <c r="AC318" s="29" t="str">
        <f t="shared" si="364"/>
        <v/>
      </c>
      <c r="AD318" s="29">
        <f t="shared" si="365"/>
        <v>0</v>
      </c>
      <c r="AE318" s="30" t="str">
        <f t="shared" si="366"/>
        <v/>
      </c>
      <c r="AI318" s="6">
        <f t="shared" si="356"/>
        <v>312</v>
      </c>
      <c r="AN318" s="32" t="str">
        <f t="shared" si="368"/>
        <v>NA</v>
      </c>
      <c r="AO318" s="33" t="str" cm="1">
        <f t="array" ref="AO318">IFERROR(_xlfn.XLOOKUP($B$4&amp;$B$11&amp;AN318,$A$69:$A$91&amp;$B$69:$B$91&amp;$C$69:$C$91,$D$69:$D$91),"")</f>
        <v/>
      </c>
      <c r="AP318" s="32" t="str">
        <f t="shared" si="350"/>
        <v/>
      </c>
      <c r="AQ318" s="37" t="str">
        <f t="shared" si="369"/>
        <v/>
      </c>
      <c r="AR318" s="37">
        <f t="shared" si="370"/>
        <v>0</v>
      </c>
      <c r="AS318" s="32" t="str">
        <f t="shared" si="371"/>
        <v/>
      </c>
      <c r="AT318" s="32"/>
      <c r="AU318" s="8"/>
      <c r="AW318" s="20">
        <f t="shared" si="340"/>
        <v>312</v>
      </c>
      <c r="BB318" s="32" t="str">
        <f t="shared" si="372"/>
        <v>NA</v>
      </c>
      <c r="BC318" s="33" t="str" cm="1">
        <f t="array" ref="BC318">IFERROR(_xlfn.XLOOKUP($B$4&amp;$B$11&amp;BB318,$A$69:$A$91&amp;$B$69:$B$91&amp;$C$69:$C$91,$D$69:$D$91),"")</f>
        <v/>
      </c>
      <c r="BD318" s="37" t="str">
        <f t="shared" si="403"/>
        <v/>
      </c>
      <c r="BE318" s="37">
        <f t="shared" si="373"/>
        <v>0</v>
      </c>
      <c r="BF318" s="37">
        <f t="shared" si="374"/>
        <v>0</v>
      </c>
      <c r="BG318" s="32" t="str">
        <f t="shared" si="375"/>
        <v/>
      </c>
      <c r="BK318" s="20">
        <f t="shared" si="351"/>
        <v>312</v>
      </c>
      <c r="BP318" s="32" t="str">
        <f t="shared" si="376"/>
        <v>NA</v>
      </c>
      <c r="BQ318" s="33" t="str" cm="1">
        <f t="array" ref="BQ318">IFERROR(_xlfn.XLOOKUP($B$4&amp;$B$11&amp;BP318,$A$69:$A$91&amp;$B$69:$B$91&amp;$C$69:$C$91,$D$69:$D$91),"")</f>
        <v/>
      </c>
      <c r="BR318" s="37" t="str">
        <f t="shared" si="404"/>
        <v/>
      </c>
      <c r="BS318" s="37">
        <f t="shared" si="377"/>
        <v>0</v>
      </c>
      <c r="BT318" s="37">
        <f t="shared" si="378"/>
        <v>0</v>
      </c>
      <c r="BU318" s="32" t="str">
        <f t="shared" si="379"/>
        <v/>
      </c>
      <c r="BV318" s="32"/>
      <c r="BY318" s="6">
        <f t="shared" si="357"/>
        <v>312</v>
      </c>
      <c r="CD318" s="42" t="str">
        <f t="shared" si="382"/>
        <v>NA</v>
      </c>
      <c r="CE318" s="43" t="str" cm="1">
        <f t="array" ref="CE318">IFERROR(_xlfn.XLOOKUP($B$4&amp;$B$11&amp;CD318,$A$69:$A$91&amp;$B$69:$B$91&amp;$C$69:$C$91,$D$69:$D$91),"")</f>
        <v/>
      </c>
      <c r="CF318" s="42" t="str">
        <f t="shared" si="352"/>
        <v/>
      </c>
      <c r="CG318" s="44" t="str">
        <f t="shared" si="383"/>
        <v/>
      </c>
      <c r="CH318" s="44">
        <f t="shared" si="384"/>
        <v>395</v>
      </c>
      <c r="CI318" s="42" t="str">
        <f t="shared" si="385"/>
        <v/>
      </c>
      <c r="CJ318" s="42"/>
      <c r="CM318" s="6">
        <f t="shared" si="358"/>
        <v>312</v>
      </c>
      <c r="CR318" s="42" t="str">
        <f t="shared" si="387"/>
        <v>NA</v>
      </c>
      <c r="CS318" s="43" t="str" cm="1">
        <f t="array" ref="CS318">IFERROR(_xlfn.XLOOKUP($B$4&amp;$B$11&amp;CR318,$A$69:$A$91&amp;$B$69:$B$91&amp;$C$69:$C$91,$D$69:$D$91),"")</f>
        <v/>
      </c>
      <c r="CT318" s="42" t="str">
        <f t="shared" si="411"/>
        <v/>
      </c>
      <c r="CU318" s="44" t="str">
        <f t="shared" si="388"/>
        <v/>
      </c>
      <c r="CV318" s="44">
        <f t="shared" si="389"/>
        <v>0</v>
      </c>
      <c r="CW318" s="42" t="str">
        <f t="shared" si="390"/>
        <v/>
      </c>
      <c r="DA318" s="6">
        <f t="shared" si="359"/>
        <v>312</v>
      </c>
      <c r="DF318" s="42" t="str">
        <f t="shared" si="392"/>
        <v>NA</v>
      </c>
      <c r="DG318" s="43" t="str" cm="1">
        <f t="array" ref="DG318">IFERROR(_xlfn.XLOOKUP($B$4&amp;$B$11&amp;DF318,$A$69:$A$91&amp;$B$69:$B$91&amp;$C$69:$C$91,$D$69:$D$91),"")</f>
        <v/>
      </c>
      <c r="DH318" s="44" t="str">
        <f t="shared" si="405"/>
        <v/>
      </c>
      <c r="DI318" s="44">
        <f t="shared" si="393"/>
        <v>0</v>
      </c>
      <c r="DJ318" s="44">
        <f t="shared" si="394"/>
        <v>395</v>
      </c>
      <c r="DK318" s="42" t="str">
        <f t="shared" si="395"/>
        <v/>
      </c>
      <c r="DL318" s="42"/>
      <c r="DO318" s="6">
        <f t="shared" si="360"/>
        <v>312</v>
      </c>
      <c r="DT318" s="42" t="str">
        <f t="shared" si="396"/>
        <v>NA</v>
      </c>
      <c r="DU318" s="43" t="str" cm="1">
        <f t="array" ref="DU318">IFERROR(_xlfn.XLOOKUP($B$4&amp;$B$11&amp;DT318,$A$69:$A$91&amp;$B$69:$B$91&amp;$C$69:$C$91,$D$69:$D$91),"")</f>
        <v/>
      </c>
      <c r="DV318" s="44" t="str">
        <f t="shared" si="406"/>
        <v/>
      </c>
      <c r="DW318" s="44">
        <f t="shared" si="397"/>
        <v>0</v>
      </c>
      <c r="DX318" s="44">
        <f t="shared" si="398"/>
        <v>0</v>
      </c>
      <c r="DY318" s="42" t="str">
        <f t="shared" si="399"/>
        <v/>
      </c>
      <c r="DZ318" s="42"/>
      <c r="EC318" s="6">
        <f t="shared" si="361"/>
        <v>312</v>
      </c>
      <c r="EH318" s="45" t="s">
        <v>62</v>
      </c>
      <c r="EI318" s="110">
        <f t="shared" si="410"/>
        <v>0</v>
      </c>
      <c r="EJ318" s="109">
        <f t="shared" si="407"/>
        <v>0</v>
      </c>
      <c r="EK318" s="109">
        <f t="shared" si="400"/>
        <v>0</v>
      </c>
      <c r="EL318" s="44">
        <f t="shared" si="401"/>
        <v>395</v>
      </c>
      <c r="EM318" s="42" t="str">
        <f t="shared" si="402"/>
        <v/>
      </c>
    </row>
    <row r="319" spans="21:143" x14ac:dyDescent="0.25">
      <c r="U319" s="6">
        <f t="shared" si="355"/>
        <v>313</v>
      </c>
      <c r="Z319" s="30" t="str">
        <f t="shared" si="363"/>
        <v>NA</v>
      </c>
      <c r="AA319" s="28" t="str" cm="1">
        <f t="array" ref="AA319">IFERROR(_xlfn.XLOOKUP($B$4&amp;$B$11&amp;Z319,$A$69:$A$91&amp;$B$69:$B$91&amp;$C$69:$C$91,$D$69:$D$91),"")</f>
        <v/>
      </c>
      <c r="AB319" s="30" t="str">
        <f t="shared" si="349"/>
        <v/>
      </c>
      <c r="AC319" s="29" t="str">
        <f t="shared" si="364"/>
        <v/>
      </c>
      <c r="AD319" s="29">
        <f t="shared" si="365"/>
        <v>0</v>
      </c>
      <c r="AE319" s="30" t="str">
        <f t="shared" si="366"/>
        <v/>
      </c>
      <c r="AI319" s="6">
        <f t="shared" si="356"/>
        <v>313</v>
      </c>
      <c r="AN319" s="32" t="str">
        <f t="shared" si="368"/>
        <v>NA</v>
      </c>
      <c r="AO319" s="33" t="str" cm="1">
        <f t="array" ref="AO319">IFERROR(_xlfn.XLOOKUP($B$4&amp;$B$11&amp;AN319,$A$69:$A$91&amp;$B$69:$B$91&amp;$C$69:$C$91,$D$69:$D$91),"")</f>
        <v/>
      </c>
      <c r="AP319" s="32" t="str">
        <f t="shared" si="350"/>
        <v/>
      </c>
      <c r="AQ319" s="37" t="str">
        <f t="shared" si="369"/>
        <v/>
      </c>
      <c r="AR319" s="37">
        <f t="shared" si="370"/>
        <v>0</v>
      </c>
      <c r="AS319" s="32" t="str">
        <f t="shared" si="371"/>
        <v/>
      </c>
      <c r="AT319" s="32"/>
      <c r="AU319" s="8"/>
      <c r="AW319" s="20">
        <f t="shared" si="340"/>
        <v>313</v>
      </c>
      <c r="BB319" s="32" t="str">
        <f t="shared" si="372"/>
        <v>NA</v>
      </c>
      <c r="BC319" s="33" t="str" cm="1">
        <f t="array" ref="BC319">IFERROR(_xlfn.XLOOKUP($B$4&amp;$B$11&amp;BB319,$A$69:$A$91&amp;$B$69:$B$91&amp;$C$69:$C$91,$D$69:$D$91),"")</f>
        <v/>
      </c>
      <c r="BD319" s="37" t="str">
        <f t="shared" si="403"/>
        <v/>
      </c>
      <c r="BE319" s="37">
        <f t="shared" si="373"/>
        <v>0</v>
      </c>
      <c r="BF319" s="37">
        <f t="shared" si="374"/>
        <v>0</v>
      </c>
      <c r="BG319" s="32" t="str">
        <f t="shared" si="375"/>
        <v/>
      </c>
      <c r="BK319" s="20">
        <f t="shared" si="351"/>
        <v>313</v>
      </c>
      <c r="BP319" s="32" t="str">
        <f t="shared" si="376"/>
        <v>NA</v>
      </c>
      <c r="BQ319" s="33" t="str" cm="1">
        <f t="array" ref="BQ319">IFERROR(_xlfn.XLOOKUP($B$4&amp;$B$11&amp;BP319,$A$69:$A$91&amp;$B$69:$B$91&amp;$C$69:$C$91,$D$69:$D$91),"")</f>
        <v/>
      </c>
      <c r="BR319" s="37" t="str">
        <f t="shared" si="404"/>
        <v/>
      </c>
      <c r="BS319" s="37">
        <f t="shared" si="377"/>
        <v>0</v>
      </c>
      <c r="BT319" s="37">
        <f t="shared" si="378"/>
        <v>0</v>
      </c>
      <c r="BU319" s="32" t="str">
        <f t="shared" si="379"/>
        <v/>
      </c>
      <c r="BV319" s="32"/>
      <c r="BY319" s="6">
        <f t="shared" si="357"/>
        <v>313</v>
      </c>
      <c r="CD319" s="42" t="str">
        <f t="shared" si="382"/>
        <v>NA</v>
      </c>
      <c r="CE319" s="43" t="str" cm="1">
        <f t="array" ref="CE319">IFERROR(_xlfn.XLOOKUP($B$4&amp;$B$11&amp;CD319,$A$69:$A$91&amp;$B$69:$B$91&amp;$C$69:$C$91,$D$69:$D$91),"")</f>
        <v/>
      </c>
      <c r="CF319" s="42" t="str">
        <f t="shared" si="352"/>
        <v/>
      </c>
      <c r="CG319" s="44" t="str">
        <f t="shared" si="383"/>
        <v/>
      </c>
      <c r="CH319" s="44">
        <f t="shared" si="384"/>
        <v>0</v>
      </c>
      <c r="CI319" s="42" t="str">
        <f t="shared" si="385"/>
        <v/>
      </c>
      <c r="CJ319" s="42"/>
      <c r="CM319" s="6">
        <f t="shared" si="358"/>
        <v>313</v>
      </c>
      <c r="CR319" s="42" t="str">
        <f t="shared" si="387"/>
        <v>NA</v>
      </c>
      <c r="CS319" s="43" t="str" cm="1">
        <f t="array" ref="CS319">IFERROR(_xlfn.XLOOKUP($B$4&amp;$B$11&amp;CR319,$A$69:$A$91&amp;$B$69:$B$91&amp;$C$69:$C$91,$D$69:$D$91),"")</f>
        <v/>
      </c>
      <c r="CT319" s="42" t="str">
        <f t="shared" si="411"/>
        <v/>
      </c>
      <c r="CU319" s="44" t="str">
        <f t="shared" si="388"/>
        <v/>
      </c>
      <c r="CV319" s="44">
        <f t="shared" si="389"/>
        <v>0</v>
      </c>
      <c r="CW319" s="42" t="str">
        <f t="shared" si="390"/>
        <v/>
      </c>
      <c r="DA319" s="6">
        <f t="shared" si="359"/>
        <v>313</v>
      </c>
      <c r="DF319" s="42" t="str">
        <f t="shared" si="392"/>
        <v>NA</v>
      </c>
      <c r="DG319" s="43" t="str" cm="1">
        <f t="array" ref="DG319">IFERROR(_xlfn.XLOOKUP($B$4&amp;$B$11&amp;DF319,$A$69:$A$91&amp;$B$69:$B$91&amp;$C$69:$C$91,$D$69:$D$91),"")</f>
        <v/>
      </c>
      <c r="DH319" s="44" t="str">
        <f t="shared" si="405"/>
        <v/>
      </c>
      <c r="DI319" s="44">
        <f t="shared" si="393"/>
        <v>0</v>
      </c>
      <c r="DJ319" s="44">
        <f t="shared" si="394"/>
        <v>0</v>
      </c>
      <c r="DK319" s="42" t="str">
        <f t="shared" si="395"/>
        <v/>
      </c>
      <c r="DL319" s="42"/>
      <c r="DO319" s="6">
        <f t="shared" si="360"/>
        <v>313</v>
      </c>
      <c r="DT319" s="42" t="str">
        <f t="shared" si="396"/>
        <v>NA</v>
      </c>
      <c r="DU319" s="43" t="str" cm="1">
        <f t="array" ref="DU319">IFERROR(_xlfn.XLOOKUP($B$4&amp;$B$11&amp;DT319,$A$69:$A$91&amp;$B$69:$B$91&amp;$C$69:$C$91,$D$69:$D$91),"")</f>
        <v/>
      </c>
      <c r="DV319" s="44" t="str">
        <f t="shared" si="406"/>
        <v/>
      </c>
      <c r="DW319" s="44">
        <f t="shared" si="397"/>
        <v>0</v>
      </c>
      <c r="DX319" s="44">
        <f t="shared" si="398"/>
        <v>0</v>
      </c>
      <c r="DY319" s="42" t="str">
        <f t="shared" si="399"/>
        <v/>
      </c>
      <c r="DZ319" s="42"/>
      <c r="EC319" s="6">
        <f t="shared" si="361"/>
        <v>313</v>
      </c>
      <c r="EH319" s="45" t="s">
        <v>62</v>
      </c>
      <c r="EI319" s="110">
        <f t="shared" si="410"/>
        <v>0</v>
      </c>
      <c r="EJ319" s="109">
        <f t="shared" si="407"/>
        <v>0</v>
      </c>
      <c r="EK319" s="109">
        <f t="shared" si="400"/>
        <v>0</v>
      </c>
      <c r="EL319" s="44">
        <f t="shared" si="401"/>
        <v>0</v>
      </c>
      <c r="EM319" s="42" t="str">
        <f t="shared" si="402"/>
        <v/>
      </c>
    </row>
    <row r="320" spans="21:143" x14ac:dyDescent="0.25">
      <c r="U320" s="6">
        <f t="shared" si="355"/>
        <v>314</v>
      </c>
      <c r="Z320" s="30" t="str">
        <f t="shared" si="363"/>
        <v>NA</v>
      </c>
      <c r="AA320" s="28" t="str" cm="1">
        <f t="array" ref="AA320">IFERROR(_xlfn.XLOOKUP($B$4&amp;$B$11&amp;Z320,$A$69:$A$91&amp;$B$69:$B$91&amp;$C$69:$C$91,$D$69:$D$91),"")</f>
        <v/>
      </c>
      <c r="AB320" s="30" t="str">
        <f t="shared" si="349"/>
        <v/>
      </c>
      <c r="AC320" s="29" t="str">
        <f t="shared" si="364"/>
        <v/>
      </c>
      <c r="AD320" s="29">
        <f t="shared" si="365"/>
        <v>0</v>
      </c>
      <c r="AE320" s="30" t="str">
        <f t="shared" si="366"/>
        <v/>
      </c>
      <c r="AI320" s="6">
        <f t="shared" si="356"/>
        <v>314</v>
      </c>
      <c r="AN320" s="32" t="str">
        <f t="shared" si="368"/>
        <v>NA</v>
      </c>
      <c r="AO320" s="33" t="str" cm="1">
        <f t="array" ref="AO320">IFERROR(_xlfn.XLOOKUP($B$4&amp;$B$11&amp;AN320,$A$69:$A$91&amp;$B$69:$B$91&amp;$C$69:$C$91,$D$69:$D$91),"")</f>
        <v/>
      </c>
      <c r="AP320" s="32" t="str">
        <f t="shared" si="350"/>
        <v/>
      </c>
      <c r="AQ320" s="37" t="str">
        <f t="shared" si="369"/>
        <v/>
      </c>
      <c r="AR320" s="37">
        <f t="shared" si="370"/>
        <v>0</v>
      </c>
      <c r="AS320" s="32" t="str">
        <f t="shared" si="371"/>
        <v/>
      </c>
      <c r="AT320" s="32"/>
      <c r="AU320" s="8"/>
      <c r="AW320" s="20">
        <f t="shared" si="340"/>
        <v>314</v>
      </c>
      <c r="BB320" s="32" t="str">
        <f t="shared" si="372"/>
        <v>NA</v>
      </c>
      <c r="BC320" s="33" t="str" cm="1">
        <f t="array" ref="BC320">IFERROR(_xlfn.XLOOKUP($B$4&amp;$B$11&amp;BB320,$A$69:$A$91&amp;$B$69:$B$91&amp;$C$69:$C$91,$D$69:$D$91),"")</f>
        <v/>
      </c>
      <c r="BD320" s="37" t="str">
        <f t="shared" si="403"/>
        <v/>
      </c>
      <c r="BE320" s="37">
        <f t="shared" si="373"/>
        <v>0</v>
      </c>
      <c r="BF320" s="37">
        <f t="shared" si="374"/>
        <v>0</v>
      </c>
      <c r="BG320" s="32" t="str">
        <f t="shared" si="375"/>
        <v/>
      </c>
      <c r="BK320" s="20">
        <f t="shared" si="351"/>
        <v>314</v>
      </c>
      <c r="BP320" s="32" t="str">
        <f t="shared" si="376"/>
        <v>NA</v>
      </c>
      <c r="BQ320" s="33" t="str" cm="1">
        <f t="array" ref="BQ320">IFERROR(_xlfn.XLOOKUP($B$4&amp;$B$11&amp;BP320,$A$69:$A$91&amp;$B$69:$B$91&amp;$C$69:$C$91,$D$69:$D$91),"")</f>
        <v/>
      </c>
      <c r="BR320" s="37" t="str">
        <f t="shared" si="404"/>
        <v/>
      </c>
      <c r="BS320" s="37">
        <f t="shared" si="377"/>
        <v>0</v>
      </c>
      <c r="BT320" s="37">
        <f t="shared" si="378"/>
        <v>0</v>
      </c>
      <c r="BU320" s="32" t="str">
        <f t="shared" si="379"/>
        <v/>
      </c>
      <c r="BV320" s="32"/>
      <c r="BY320" s="6">
        <f t="shared" si="357"/>
        <v>314</v>
      </c>
      <c r="CD320" s="42" t="str">
        <f t="shared" si="382"/>
        <v>NA</v>
      </c>
      <c r="CE320" s="43" t="str" cm="1">
        <f t="array" ref="CE320">IFERROR(_xlfn.XLOOKUP($B$4&amp;$B$11&amp;CD320,$A$69:$A$91&amp;$B$69:$B$91&amp;$C$69:$C$91,$D$69:$D$91),"")</f>
        <v/>
      </c>
      <c r="CF320" s="42" t="str">
        <f t="shared" si="352"/>
        <v/>
      </c>
      <c r="CG320" s="44" t="str">
        <f t="shared" si="383"/>
        <v/>
      </c>
      <c r="CH320" s="44">
        <f t="shared" si="384"/>
        <v>0</v>
      </c>
      <c r="CI320" s="42" t="str">
        <f t="shared" si="385"/>
        <v/>
      </c>
      <c r="CJ320" s="42"/>
      <c r="CM320" s="6">
        <f t="shared" si="358"/>
        <v>314</v>
      </c>
      <c r="CR320" s="42" t="str">
        <f t="shared" si="387"/>
        <v>NA</v>
      </c>
      <c r="CS320" s="43" t="str" cm="1">
        <f t="array" ref="CS320">IFERROR(_xlfn.XLOOKUP($B$4&amp;$B$11&amp;CR320,$A$69:$A$91&amp;$B$69:$B$91&amp;$C$69:$C$91,$D$69:$D$91),"")</f>
        <v/>
      </c>
      <c r="CT320" s="42" t="str">
        <f t="shared" si="411"/>
        <v/>
      </c>
      <c r="CU320" s="44" t="str">
        <f t="shared" si="388"/>
        <v/>
      </c>
      <c r="CV320" s="44">
        <f t="shared" si="389"/>
        <v>0</v>
      </c>
      <c r="CW320" s="42" t="str">
        <f t="shared" si="390"/>
        <v/>
      </c>
      <c r="DA320" s="6">
        <f t="shared" si="359"/>
        <v>314</v>
      </c>
      <c r="DF320" s="42" t="str">
        <f t="shared" si="392"/>
        <v>NA</v>
      </c>
      <c r="DG320" s="43" t="str" cm="1">
        <f t="array" ref="DG320">IFERROR(_xlfn.XLOOKUP($B$4&amp;$B$11&amp;DF320,$A$69:$A$91&amp;$B$69:$B$91&amp;$C$69:$C$91,$D$69:$D$91),"")</f>
        <v/>
      </c>
      <c r="DH320" s="44" t="str">
        <f t="shared" si="405"/>
        <v/>
      </c>
      <c r="DI320" s="44">
        <f t="shared" si="393"/>
        <v>0</v>
      </c>
      <c r="DJ320" s="44">
        <f t="shared" si="394"/>
        <v>0</v>
      </c>
      <c r="DK320" s="42" t="str">
        <f t="shared" si="395"/>
        <v/>
      </c>
      <c r="DL320" s="42"/>
      <c r="DO320" s="6">
        <f t="shared" si="360"/>
        <v>314</v>
      </c>
      <c r="DT320" s="42" t="str">
        <f t="shared" si="396"/>
        <v>NA</v>
      </c>
      <c r="DU320" s="43" t="str" cm="1">
        <f t="array" ref="DU320">IFERROR(_xlfn.XLOOKUP($B$4&amp;$B$11&amp;DT320,$A$69:$A$91&amp;$B$69:$B$91&amp;$C$69:$C$91,$D$69:$D$91),"")</f>
        <v/>
      </c>
      <c r="DV320" s="44" t="str">
        <f t="shared" si="406"/>
        <v/>
      </c>
      <c r="DW320" s="44">
        <f t="shared" si="397"/>
        <v>0</v>
      </c>
      <c r="DX320" s="44">
        <f t="shared" si="398"/>
        <v>0</v>
      </c>
      <c r="DY320" s="42" t="str">
        <f t="shared" si="399"/>
        <v/>
      </c>
      <c r="DZ320" s="42"/>
      <c r="EC320" s="6">
        <f t="shared" si="361"/>
        <v>314</v>
      </c>
      <c r="EH320" s="45" t="s">
        <v>62</v>
      </c>
      <c r="EI320" s="110">
        <f t="shared" si="410"/>
        <v>0</v>
      </c>
      <c r="EJ320" s="109">
        <f t="shared" si="407"/>
        <v>0</v>
      </c>
      <c r="EK320" s="109">
        <f t="shared" si="400"/>
        <v>0</v>
      </c>
      <c r="EL320" s="44">
        <f t="shared" si="401"/>
        <v>0</v>
      </c>
      <c r="EM320" s="42" t="str">
        <f t="shared" si="402"/>
        <v/>
      </c>
    </row>
    <row r="321" spans="21:143" x14ac:dyDescent="0.25">
      <c r="U321" s="6">
        <f t="shared" si="355"/>
        <v>315</v>
      </c>
      <c r="Z321" s="30" t="str">
        <f t="shared" si="363"/>
        <v>NA</v>
      </c>
      <c r="AA321" s="28" t="str" cm="1">
        <f t="array" ref="AA321">IFERROR(_xlfn.XLOOKUP($B$4&amp;$B$11&amp;Z321,$A$69:$A$91&amp;$B$69:$B$91&amp;$C$69:$C$91,$D$69:$D$91),"")</f>
        <v/>
      </c>
      <c r="AB321" s="30" t="str">
        <f t="shared" si="349"/>
        <v/>
      </c>
      <c r="AC321" s="29" t="str">
        <f t="shared" si="364"/>
        <v/>
      </c>
      <c r="AD321" s="29">
        <f t="shared" si="365"/>
        <v>0</v>
      </c>
      <c r="AE321" s="30" t="str">
        <f t="shared" si="366"/>
        <v/>
      </c>
      <c r="AI321" s="6">
        <f t="shared" si="356"/>
        <v>315</v>
      </c>
      <c r="AN321" s="32" t="str">
        <f t="shared" si="368"/>
        <v>NA</v>
      </c>
      <c r="AO321" s="33" t="str" cm="1">
        <f t="array" ref="AO321">IFERROR(_xlfn.XLOOKUP($B$4&amp;$B$11&amp;AN321,$A$69:$A$91&amp;$B$69:$B$91&amp;$C$69:$C$91,$D$69:$D$91),"")</f>
        <v/>
      </c>
      <c r="AP321" s="32" t="str">
        <f t="shared" si="350"/>
        <v/>
      </c>
      <c r="AQ321" s="37" t="str">
        <f t="shared" si="369"/>
        <v/>
      </c>
      <c r="AR321" s="37">
        <f t="shared" si="370"/>
        <v>0</v>
      </c>
      <c r="AS321" s="32" t="str">
        <f t="shared" si="371"/>
        <v/>
      </c>
      <c r="AT321" s="32"/>
      <c r="AU321" s="8"/>
      <c r="AW321" s="20">
        <f t="shared" si="340"/>
        <v>315</v>
      </c>
      <c r="BB321" s="32" t="str">
        <f t="shared" si="372"/>
        <v>NA</v>
      </c>
      <c r="BC321" s="33" t="str" cm="1">
        <f t="array" ref="BC321">IFERROR(_xlfn.XLOOKUP($B$4&amp;$B$11&amp;BB321,$A$69:$A$91&amp;$B$69:$B$91&amp;$C$69:$C$91,$D$69:$D$91),"")</f>
        <v/>
      </c>
      <c r="BD321" s="37" t="str">
        <f t="shared" si="403"/>
        <v/>
      </c>
      <c r="BE321" s="37">
        <f t="shared" si="373"/>
        <v>0</v>
      </c>
      <c r="BF321" s="37">
        <f t="shared" si="374"/>
        <v>0</v>
      </c>
      <c r="BG321" s="32" t="str">
        <f t="shared" si="375"/>
        <v/>
      </c>
      <c r="BK321" s="20">
        <f t="shared" si="351"/>
        <v>315</v>
      </c>
      <c r="BP321" s="32" t="str">
        <f t="shared" si="376"/>
        <v>NA</v>
      </c>
      <c r="BQ321" s="33" t="str" cm="1">
        <f t="array" ref="BQ321">IFERROR(_xlfn.XLOOKUP($B$4&amp;$B$11&amp;BP321,$A$69:$A$91&amp;$B$69:$B$91&amp;$C$69:$C$91,$D$69:$D$91),"")</f>
        <v/>
      </c>
      <c r="BR321" s="37" t="str">
        <f t="shared" si="404"/>
        <v/>
      </c>
      <c r="BS321" s="37">
        <f t="shared" si="377"/>
        <v>0</v>
      </c>
      <c r="BT321" s="37">
        <f t="shared" si="378"/>
        <v>0</v>
      </c>
      <c r="BU321" s="32" t="str">
        <f t="shared" si="379"/>
        <v/>
      </c>
      <c r="BV321" s="32"/>
      <c r="BY321" s="6">
        <f t="shared" si="357"/>
        <v>315</v>
      </c>
      <c r="CD321" s="42" t="str">
        <f t="shared" si="382"/>
        <v>NA</v>
      </c>
      <c r="CE321" s="43" t="str" cm="1">
        <f t="array" ref="CE321">IFERROR(_xlfn.XLOOKUP($B$4&amp;$B$11&amp;CD321,$A$69:$A$91&amp;$B$69:$B$91&amp;$C$69:$C$91,$D$69:$D$91),"")</f>
        <v/>
      </c>
      <c r="CF321" s="42" t="str">
        <f t="shared" si="352"/>
        <v/>
      </c>
      <c r="CG321" s="44" t="str">
        <f t="shared" si="383"/>
        <v/>
      </c>
      <c r="CH321" s="44">
        <f t="shared" si="384"/>
        <v>0</v>
      </c>
      <c r="CI321" s="42" t="str">
        <f t="shared" si="385"/>
        <v/>
      </c>
      <c r="CJ321" s="42"/>
      <c r="CM321" s="6">
        <f t="shared" si="358"/>
        <v>315</v>
      </c>
      <c r="CR321" s="42" t="str">
        <f t="shared" si="387"/>
        <v>NA</v>
      </c>
      <c r="CS321" s="43" t="str" cm="1">
        <f t="array" ref="CS321">IFERROR(_xlfn.XLOOKUP($B$4&amp;$B$11&amp;CR321,$A$69:$A$91&amp;$B$69:$B$91&amp;$C$69:$C$91,$D$69:$D$91),"")</f>
        <v/>
      </c>
      <c r="CT321" s="42" t="str">
        <f t="shared" si="411"/>
        <v/>
      </c>
      <c r="CU321" s="44" t="str">
        <f t="shared" si="388"/>
        <v/>
      </c>
      <c r="CV321" s="44">
        <f t="shared" si="389"/>
        <v>0</v>
      </c>
      <c r="CW321" s="42" t="str">
        <f t="shared" si="390"/>
        <v/>
      </c>
      <c r="DA321" s="6">
        <f t="shared" si="359"/>
        <v>315</v>
      </c>
      <c r="DF321" s="42" t="str">
        <f t="shared" si="392"/>
        <v>NA</v>
      </c>
      <c r="DG321" s="43" t="str" cm="1">
        <f t="array" ref="DG321">IFERROR(_xlfn.XLOOKUP($B$4&amp;$B$11&amp;DF321,$A$69:$A$91&amp;$B$69:$B$91&amp;$C$69:$C$91,$D$69:$D$91),"")</f>
        <v/>
      </c>
      <c r="DH321" s="44" t="str">
        <f t="shared" si="405"/>
        <v/>
      </c>
      <c r="DI321" s="44">
        <f t="shared" si="393"/>
        <v>0</v>
      </c>
      <c r="DJ321" s="44">
        <f t="shared" si="394"/>
        <v>0</v>
      </c>
      <c r="DK321" s="42" t="str">
        <f t="shared" si="395"/>
        <v/>
      </c>
      <c r="DL321" s="42"/>
      <c r="DO321" s="6">
        <f t="shared" si="360"/>
        <v>315</v>
      </c>
      <c r="DT321" s="42" t="str">
        <f t="shared" si="396"/>
        <v>NA</v>
      </c>
      <c r="DU321" s="43" t="str" cm="1">
        <f t="array" ref="DU321">IFERROR(_xlfn.XLOOKUP($B$4&amp;$B$11&amp;DT321,$A$69:$A$91&amp;$B$69:$B$91&amp;$C$69:$C$91,$D$69:$D$91),"")</f>
        <v/>
      </c>
      <c r="DV321" s="44" t="str">
        <f t="shared" si="406"/>
        <v/>
      </c>
      <c r="DW321" s="44">
        <f t="shared" si="397"/>
        <v>0</v>
      </c>
      <c r="DX321" s="44">
        <f t="shared" si="398"/>
        <v>0</v>
      </c>
      <c r="DY321" s="42" t="str">
        <f t="shared" si="399"/>
        <v/>
      </c>
      <c r="DZ321" s="42"/>
      <c r="EC321" s="6">
        <f t="shared" si="361"/>
        <v>315</v>
      </c>
      <c r="EH321" s="45" t="s">
        <v>62</v>
      </c>
      <c r="EI321" s="110">
        <f t="shared" si="410"/>
        <v>0</v>
      </c>
      <c r="EJ321" s="109">
        <f t="shared" si="407"/>
        <v>0</v>
      </c>
      <c r="EK321" s="109">
        <f t="shared" si="400"/>
        <v>0</v>
      </c>
      <c r="EL321" s="44">
        <f t="shared" si="401"/>
        <v>0</v>
      </c>
      <c r="EM321" s="42" t="str">
        <f t="shared" si="402"/>
        <v/>
      </c>
    </row>
    <row r="322" spans="21:143" x14ac:dyDescent="0.25">
      <c r="U322" s="6">
        <f t="shared" si="355"/>
        <v>316</v>
      </c>
      <c r="Z322" s="30" t="str">
        <f t="shared" si="363"/>
        <v>NA</v>
      </c>
      <c r="AA322" s="28" t="str" cm="1">
        <f t="array" ref="AA322">IFERROR(_xlfn.XLOOKUP($B$4&amp;$B$11&amp;Z322,$A$69:$A$91&amp;$B$69:$B$91&amp;$C$69:$C$91,$D$69:$D$91),"")</f>
        <v/>
      </c>
      <c r="AB322" s="30" t="str">
        <f t="shared" si="349"/>
        <v/>
      </c>
      <c r="AC322" s="29" t="str">
        <f t="shared" si="364"/>
        <v/>
      </c>
      <c r="AD322" s="29">
        <f t="shared" si="365"/>
        <v>0</v>
      </c>
      <c r="AE322" s="30" t="str">
        <f t="shared" si="366"/>
        <v/>
      </c>
      <c r="AI322" s="6">
        <f t="shared" si="356"/>
        <v>316</v>
      </c>
      <c r="AN322" s="32" t="str">
        <f t="shared" si="368"/>
        <v>NA</v>
      </c>
      <c r="AO322" s="33" t="str" cm="1">
        <f t="array" ref="AO322">IFERROR(_xlfn.XLOOKUP($B$4&amp;$B$11&amp;AN322,$A$69:$A$91&amp;$B$69:$B$91&amp;$C$69:$C$91,$D$69:$D$91),"")</f>
        <v/>
      </c>
      <c r="AP322" s="32" t="str">
        <f t="shared" si="350"/>
        <v/>
      </c>
      <c r="AQ322" s="37" t="str">
        <f t="shared" si="369"/>
        <v/>
      </c>
      <c r="AR322" s="37">
        <f t="shared" si="370"/>
        <v>0</v>
      </c>
      <c r="AS322" s="32" t="str">
        <f t="shared" si="371"/>
        <v/>
      </c>
      <c r="AT322" s="32"/>
      <c r="AU322" s="8"/>
      <c r="AW322" s="20">
        <f t="shared" si="340"/>
        <v>316</v>
      </c>
      <c r="BB322" s="32" t="str">
        <f t="shared" si="372"/>
        <v>NA</v>
      </c>
      <c r="BC322" s="33" t="str" cm="1">
        <f t="array" ref="BC322">IFERROR(_xlfn.XLOOKUP($B$4&amp;$B$11&amp;BB322,$A$69:$A$91&amp;$B$69:$B$91&amp;$C$69:$C$91,$D$69:$D$91),"")</f>
        <v/>
      </c>
      <c r="BD322" s="37" t="str">
        <f t="shared" si="403"/>
        <v/>
      </c>
      <c r="BE322" s="37">
        <f t="shared" si="373"/>
        <v>0</v>
      </c>
      <c r="BF322" s="37">
        <f t="shared" si="374"/>
        <v>0</v>
      </c>
      <c r="BG322" s="32" t="str">
        <f t="shared" si="375"/>
        <v/>
      </c>
      <c r="BK322" s="20">
        <f t="shared" si="351"/>
        <v>316</v>
      </c>
      <c r="BP322" s="32" t="str">
        <f t="shared" si="376"/>
        <v>NA</v>
      </c>
      <c r="BQ322" s="33" t="str" cm="1">
        <f t="array" ref="BQ322">IFERROR(_xlfn.XLOOKUP($B$4&amp;$B$11&amp;BP322,$A$69:$A$91&amp;$B$69:$B$91&amp;$C$69:$C$91,$D$69:$D$91),"")</f>
        <v/>
      </c>
      <c r="BR322" s="37" t="str">
        <f t="shared" si="404"/>
        <v/>
      </c>
      <c r="BS322" s="37">
        <f t="shared" si="377"/>
        <v>0</v>
      </c>
      <c r="BT322" s="37">
        <f t="shared" si="378"/>
        <v>0</v>
      </c>
      <c r="BU322" s="32" t="str">
        <f t="shared" si="379"/>
        <v/>
      </c>
      <c r="BV322" s="32"/>
      <c r="BY322" s="6">
        <f t="shared" si="357"/>
        <v>316</v>
      </c>
      <c r="CD322" s="42" t="str">
        <f t="shared" si="382"/>
        <v>NA</v>
      </c>
      <c r="CE322" s="43" t="str" cm="1">
        <f t="array" ref="CE322">IFERROR(_xlfn.XLOOKUP($B$4&amp;$B$11&amp;CD322,$A$69:$A$91&amp;$B$69:$B$91&amp;$C$69:$C$91,$D$69:$D$91),"")</f>
        <v/>
      </c>
      <c r="CF322" s="42" t="str">
        <f t="shared" si="352"/>
        <v/>
      </c>
      <c r="CG322" s="44" t="str">
        <f t="shared" si="383"/>
        <v/>
      </c>
      <c r="CH322" s="44">
        <f t="shared" si="384"/>
        <v>0</v>
      </c>
      <c r="CI322" s="42" t="str">
        <f t="shared" si="385"/>
        <v/>
      </c>
      <c r="CJ322" s="42"/>
      <c r="CM322" s="6">
        <f t="shared" si="358"/>
        <v>316</v>
      </c>
      <c r="CR322" s="42" t="str">
        <f t="shared" si="387"/>
        <v>NA</v>
      </c>
      <c r="CS322" s="43" t="str" cm="1">
        <f t="array" ref="CS322">IFERROR(_xlfn.XLOOKUP($B$4&amp;$B$11&amp;CR322,$A$69:$A$91&amp;$B$69:$B$91&amp;$C$69:$C$91,$D$69:$D$91),"")</f>
        <v/>
      </c>
      <c r="CT322" s="42" t="str">
        <f t="shared" si="411"/>
        <v/>
      </c>
      <c r="CU322" s="44" t="str">
        <f t="shared" si="388"/>
        <v/>
      </c>
      <c r="CV322" s="44">
        <f t="shared" si="389"/>
        <v>0</v>
      </c>
      <c r="CW322" s="42" t="str">
        <f t="shared" si="390"/>
        <v/>
      </c>
      <c r="DA322" s="6">
        <f t="shared" si="359"/>
        <v>316</v>
      </c>
      <c r="DF322" s="42" t="str">
        <f t="shared" si="392"/>
        <v>NA</v>
      </c>
      <c r="DG322" s="43" t="str" cm="1">
        <f t="array" ref="DG322">IFERROR(_xlfn.XLOOKUP($B$4&amp;$B$11&amp;DF322,$A$69:$A$91&amp;$B$69:$B$91&amp;$C$69:$C$91,$D$69:$D$91),"")</f>
        <v/>
      </c>
      <c r="DH322" s="44" t="str">
        <f t="shared" si="405"/>
        <v/>
      </c>
      <c r="DI322" s="44">
        <f t="shared" si="393"/>
        <v>0</v>
      </c>
      <c r="DJ322" s="44">
        <f t="shared" si="394"/>
        <v>0</v>
      </c>
      <c r="DK322" s="42" t="str">
        <f t="shared" si="395"/>
        <v/>
      </c>
      <c r="DL322" s="42"/>
      <c r="DO322" s="6">
        <f t="shared" si="360"/>
        <v>316</v>
      </c>
      <c r="DT322" s="42" t="str">
        <f t="shared" si="396"/>
        <v>NA</v>
      </c>
      <c r="DU322" s="43" t="str" cm="1">
        <f t="array" ref="DU322">IFERROR(_xlfn.XLOOKUP($B$4&amp;$B$11&amp;DT322,$A$69:$A$91&amp;$B$69:$B$91&amp;$C$69:$C$91,$D$69:$D$91),"")</f>
        <v/>
      </c>
      <c r="DV322" s="44" t="str">
        <f t="shared" si="406"/>
        <v/>
      </c>
      <c r="DW322" s="44">
        <f t="shared" si="397"/>
        <v>0</v>
      </c>
      <c r="DX322" s="44">
        <f t="shared" si="398"/>
        <v>0</v>
      </c>
      <c r="DY322" s="42" t="str">
        <f t="shared" si="399"/>
        <v/>
      </c>
      <c r="DZ322" s="42"/>
      <c r="EC322" s="6">
        <f t="shared" si="361"/>
        <v>316</v>
      </c>
      <c r="EH322" s="45" t="s">
        <v>62</v>
      </c>
      <c r="EI322" s="110">
        <f t="shared" si="410"/>
        <v>0</v>
      </c>
      <c r="EJ322" s="109">
        <f t="shared" si="407"/>
        <v>0</v>
      </c>
      <c r="EK322" s="109">
        <f t="shared" si="400"/>
        <v>0</v>
      </c>
      <c r="EL322" s="44">
        <f t="shared" si="401"/>
        <v>0</v>
      </c>
      <c r="EM322" s="42" t="str">
        <f t="shared" si="402"/>
        <v/>
      </c>
    </row>
    <row r="323" spans="21:143" x14ac:dyDescent="0.25">
      <c r="U323" s="6">
        <f t="shared" si="355"/>
        <v>317</v>
      </c>
      <c r="Z323" s="30" t="str">
        <f t="shared" si="363"/>
        <v>NA</v>
      </c>
      <c r="AA323" s="28" t="str" cm="1">
        <f t="array" ref="AA323">IFERROR(_xlfn.XLOOKUP($B$4&amp;$B$11&amp;Z323,$A$69:$A$91&amp;$B$69:$B$91&amp;$C$69:$C$91,$D$69:$D$91),"")</f>
        <v/>
      </c>
      <c r="AB323" s="30" t="str">
        <f t="shared" si="349"/>
        <v/>
      </c>
      <c r="AC323" s="29" t="str">
        <f t="shared" si="364"/>
        <v/>
      </c>
      <c r="AD323" s="29">
        <f t="shared" si="365"/>
        <v>0</v>
      </c>
      <c r="AE323" s="30" t="str">
        <f t="shared" si="366"/>
        <v/>
      </c>
      <c r="AI323" s="6">
        <f t="shared" si="356"/>
        <v>317</v>
      </c>
      <c r="AN323" s="32" t="str">
        <f t="shared" si="368"/>
        <v>NA</v>
      </c>
      <c r="AO323" s="33" t="str" cm="1">
        <f t="array" ref="AO323">IFERROR(_xlfn.XLOOKUP($B$4&amp;$B$11&amp;AN323,$A$69:$A$91&amp;$B$69:$B$91&amp;$C$69:$C$91,$D$69:$D$91),"")</f>
        <v/>
      </c>
      <c r="AP323" s="32" t="str">
        <f t="shared" si="350"/>
        <v/>
      </c>
      <c r="AQ323" s="37" t="str">
        <f t="shared" si="369"/>
        <v/>
      </c>
      <c r="AR323" s="37">
        <f t="shared" si="370"/>
        <v>0</v>
      </c>
      <c r="AS323" s="32" t="str">
        <f t="shared" si="371"/>
        <v/>
      </c>
      <c r="AT323" s="32"/>
      <c r="AU323" s="8"/>
      <c r="AW323" s="20">
        <f t="shared" si="340"/>
        <v>317</v>
      </c>
      <c r="BB323" s="32" t="str">
        <f t="shared" si="372"/>
        <v>NA</v>
      </c>
      <c r="BC323" s="33" t="str" cm="1">
        <f t="array" ref="BC323">IFERROR(_xlfn.XLOOKUP($B$4&amp;$B$11&amp;BB323,$A$69:$A$91&amp;$B$69:$B$91&amp;$C$69:$C$91,$D$69:$D$91),"")</f>
        <v/>
      </c>
      <c r="BD323" s="37" t="str">
        <f t="shared" si="403"/>
        <v/>
      </c>
      <c r="BE323" s="37">
        <f t="shared" si="373"/>
        <v>0</v>
      </c>
      <c r="BF323" s="37">
        <f t="shared" si="374"/>
        <v>0</v>
      </c>
      <c r="BG323" s="32" t="str">
        <f t="shared" si="375"/>
        <v/>
      </c>
      <c r="BK323" s="20">
        <f t="shared" si="351"/>
        <v>317</v>
      </c>
      <c r="BP323" s="32" t="str">
        <f t="shared" si="376"/>
        <v>NA</v>
      </c>
      <c r="BQ323" s="33" t="str" cm="1">
        <f t="array" ref="BQ323">IFERROR(_xlfn.XLOOKUP($B$4&amp;$B$11&amp;BP323,$A$69:$A$91&amp;$B$69:$B$91&amp;$C$69:$C$91,$D$69:$D$91),"")</f>
        <v/>
      </c>
      <c r="BR323" s="37" t="str">
        <f t="shared" si="404"/>
        <v/>
      </c>
      <c r="BS323" s="37">
        <f t="shared" si="377"/>
        <v>0</v>
      </c>
      <c r="BT323" s="37">
        <f t="shared" si="378"/>
        <v>0</v>
      </c>
      <c r="BU323" s="32" t="str">
        <f t="shared" si="379"/>
        <v/>
      </c>
      <c r="BV323" s="32"/>
      <c r="BY323" s="6">
        <f t="shared" si="357"/>
        <v>317</v>
      </c>
      <c r="CD323" s="42" t="str">
        <f t="shared" si="382"/>
        <v>NA</v>
      </c>
      <c r="CE323" s="43" t="str" cm="1">
        <f t="array" ref="CE323">IFERROR(_xlfn.XLOOKUP($B$4&amp;$B$11&amp;CD323,$A$69:$A$91&amp;$B$69:$B$91&amp;$C$69:$C$91,$D$69:$D$91),"")</f>
        <v/>
      </c>
      <c r="CF323" s="42" t="str">
        <f t="shared" si="352"/>
        <v/>
      </c>
      <c r="CG323" s="44" t="str">
        <f t="shared" si="383"/>
        <v/>
      </c>
      <c r="CH323" s="44">
        <f t="shared" si="384"/>
        <v>0</v>
      </c>
      <c r="CI323" s="42" t="str">
        <f t="shared" si="385"/>
        <v/>
      </c>
      <c r="CJ323" s="42"/>
      <c r="CM323" s="6">
        <f t="shared" si="358"/>
        <v>317</v>
      </c>
      <c r="CR323" s="42" t="str">
        <f t="shared" si="387"/>
        <v>NA</v>
      </c>
      <c r="CS323" s="43" t="str" cm="1">
        <f t="array" ref="CS323">IFERROR(_xlfn.XLOOKUP($B$4&amp;$B$11&amp;CR323,$A$69:$A$91&amp;$B$69:$B$91&amp;$C$69:$C$91,$D$69:$D$91),"")</f>
        <v/>
      </c>
      <c r="CT323" s="42" t="str">
        <f t="shared" si="411"/>
        <v/>
      </c>
      <c r="CU323" s="44" t="str">
        <f t="shared" si="388"/>
        <v/>
      </c>
      <c r="CV323" s="44">
        <f t="shared" si="389"/>
        <v>0</v>
      </c>
      <c r="CW323" s="42" t="str">
        <f t="shared" si="390"/>
        <v/>
      </c>
      <c r="DA323" s="6">
        <f t="shared" si="359"/>
        <v>317</v>
      </c>
      <c r="DF323" s="42" t="str">
        <f t="shared" si="392"/>
        <v>NA</v>
      </c>
      <c r="DG323" s="43" t="str" cm="1">
        <f t="array" ref="DG323">IFERROR(_xlfn.XLOOKUP($B$4&amp;$B$11&amp;DF323,$A$69:$A$91&amp;$B$69:$B$91&amp;$C$69:$C$91,$D$69:$D$91),"")</f>
        <v/>
      </c>
      <c r="DH323" s="44" t="str">
        <f t="shared" si="405"/>
        <v/>
      </c>
      <c r="DI323" s="44">
        <f t="shared" si="393"/>
        <v>0</v>
      </c>
      <c r="DJ323" s="44">
        <f t="shared" si="394"/>
        <v>0</v>
      </c>
      <c r="DK323" s="42" t="str">
        <f t="shared" si="395"/>
        <v/>
      </c>
      <c r="DL323" s="42"/>
      <c r="DO323" s="6">
        <f t="shared" si="360"/>
        <v>317</v>
      </c>
      <c r="DT323" s="42" t="str">
        <f t="shared" si="396"/>
        <v>NA</v>
      </c>
      <c r="DU323" s="43" t="str" cm="1">
        <f t="array" ref="DU323">IFERROR(_xlfn.XLOOKUP($B$4&amp;$B$11&amp;DT323,$A$69:$A$91&amp;$B$69:$B$91&amp;$C$69:$C$91,$D$69:$D$91),"")</f>
        <v/>
      </c>
      <c r="DV323" s="44" t="str">
        <f t="shared" si="406"/>
        <v/>
      </c>
      <c r="DW323" s="44">
        <f t="shared" si="397"/>
        <v>0</v>
      </c>
      <c r="DX323" s="44">
        <f t="shared" si="398"/>
        <v>0</v>
      </c>
      <c r="DY323" s="42" t="str">
        <f t="shared" si="399"/>
        <v/>
      </c>
      <c r="DZ323" s="42"/>
      <c r="EC323" s="6">
        <f t="shared" si="361"/>
        <v>317</v>
      </c>
      <c r="EH323" s="45" t="s">
        <v>62</v>
      </c>
      <c r="EI323" s="110">
        <f t="shared" si="410"/>
        <v>0</v>
      </c>
      <c r="EJ323" s="109">
        <f t="shared" si="407"/>
        <v>0</v>
      </c>
      <c r="EK323" s="109">
        <f t="shared" si="400"/>
        <v>0</v>
      </c>
      <c r="EL323" s="44">
        <f t="shared" si="401"/>
        <v>0</v>
      </c>
      <c r="EM323" s="42" t="str">
        <f t="shared" si="402"/>
        <v/>
      </c>
    </row>
    <row r="324" spans="21:143" x14ac:dyDescent="0.25">
      <c r="U324" s="6">
        <f t="shared" si="355"/>
        <v>318</v>
      </c>
      <c r="Z324" s="30" t="str">
        <f t="shared" si="363"/>
        <v>NA</v>
      </c>
      <c r="AA324" s="28" t="str" cm="1">
        <f t="array" ref="AA324">IFERROR(_xlfn.XLOOKUP($B$4&amp;$B$11&amp;Z324,$A$69:$A$91&amp;$B$69:$B$91&amp;$C$69:$C$91,$D$69:$D$91),"")</f>
        <v/>
      </c>
      <c r="AB324" s="30" t="str">
        <f t="shared" si="349"/>
        <v/>
      </c>
      <c r="AC324" s="29" t="str">
        <f t="shared" si="364"/>
        <v/>
      </c>
      <c r="AD324" s="29">
        <f t="shared" si="365"/>
        <v>0</v>
      </c>
      <c r="AE324" s="30" t="str">
        <f t="shared" si="366"/>
        <v/>
      </c>
      <c r="AI324" s="6">
        <f t="shared" si="356"/>
        <v>318</v>
      </c>
      <c r="AN324" s="32" t="str">
        <f t="shared" si="368"/>
        <v>NA</v>
      </c>
      <c r="AO324" s="33" t="str" cm="1">
        <f t="array" ref="AO324">IFERROR(_xlfn.XLOOKUP($B$4&amp;$B$11&amp;AN324,$A$69:$A$91&amp;$B$69:$B$91&amp;$C$69:$C$91,$D$69:$D$91),"")</f>
        <v/>
      </c>
      <c r="AP324" s="32" t="str">
        <f t="shared" si="350"/>
        <v/>
      </c>
      <c r="AQ324" s="37" t="str">
        <f t="shared" si="369"/>
        <v/>
      </c>
      <c r="AR324" s="37">
        <f t="shared" si="370"/>
        <v>0</v>
      </c>
      <c r="AS324" s="32" t="str">
        <f t="shared" si="371"/>
        <v/>
      </c>
      <c r="AT324" s="32"/>
      <c r="AU324" s="8"/>
      <c r="AW324" s="20">
        <f t="shared" ref="AW324:AW366" si="412">AW323+1</f>
        <v>318</v>
      </c>
      <c r="BB324" s="32" t="str">
        <f t="shared" si="372"/>
        <v>NA</v>
      </c>
      <c r="BC324" s="33" t="str" cm="1">
        <f t="array" ref="BC324">IFERROR(_xlfn.XLOOKUP($B$4&amp;$B$11&amp;BB324,$A$69:$A$91&amp;$B$69:$B$91&amp;$C$69:$C$91,$D$69:$D$91),"")</f>
        <v/>
      </c>
      <c r="BD324" s="37" t="str">
        <f t="shared" si="403"/>
        <v/>
      </c>
      <c r="BE324" s="37">
        <f t="shared" si="373"/>
        <v>0</v>
      </c>
      <c r="BF324" s="37">
        <f t="shared" si="374"/>
        <v>0</v>
      </c>
      <c r="BG324" s="32" t="str">
        <f t="shared" si="375"/>
        <v/>
      </c>
      <c r="BK324" s="20">
        <f t="shared" si="351"/>
        <v>318</v>
      </c>
      <c r="BP324" s="32" t="str">
        <f t="shared" si="376"/>
        <v>NA</v>
      </c>
      <c r="BQ324" s="33" t="str" cm="1">
        <f t="array" ref="BQ324">IFERROR(_xlfn.XLOOKUP($B$4&amp;$B$11&amp;BP324,$A$69:$A$91&amp;$B$69:$B$91&amp;$C$69:$C$91,$D$69:$D$91),"")</f>
        <v/>
      </c>
      <c r="BR324" s="37" t="str">
        <f t="shared" si="404"/>
        <v/>
      </c>
      <c r="BS324" s="37">
        <f t="shared" si="377"/>
        <v>0</v>
      </c>
      <c r="BT324" s="37">
        <f t="shared" si="378"/>
        <v>0</v>
      </c>
      <c r="BU324" s="32" t="str">
        <f t="shared" si="379"/>
        <v/>
      </c>
      <c r="BV324" s="32"/>
      <c r="BY324" s="6">
        <f t="shared" si="357"/>
        <v>318</v>
      </c>
      <c r="CD324" s="42" t="str">
        <f t="shared" si="382"/>
        <v>NA</v>
      </c>
      <c r="CE324" s="43" t="str" cm="1">
        <f t="array" ref="CE324">IFERROR(_xlfn.XLOOKUP($B$4&amp;$B$11&amp;CD324,$A$69:$A$91&amp;$B$69:$B$91&amp;$C$69:$C$91,$D$69:$D$91),"")</f>
        <v/>
      </c>
      <c r="CF324" s="42" t="str">
        <f t="shared" si="352"/>
        <v/>
      </c>
      <c r="CG324" s="44" t="str">
        <f t="shared" si="383"/>
        <v/>
      </c>
      <c r="CH324" s="44">
        <f t="shared" si="384"/>
        <v>0</v>
      </c>
      <c r="CI324" s="42" t="str">
        <f t="shared" si="385"/>
        <v/>
      </c>
      <c r="CJ324" s="42"/>
      <c r="CM324" s="6">
        <f t="shared" si="358"/>
        <v>318</v>
      </c>
      <c r="CR324" s="42" t="str">
        <f t="shared" si="387"/>
        <v>NA</v>
      </c>
      <c r="CS324" s="43" t="str" cm="1">
        <f t="array" ref="CS324">IFERROR(_xlfn.XLOOKUP($B$4&amp;$B$11&amp;CR324,$A$69:$A$91&amp;$B$69:$B$91&amp;$C$69:$C$91,$D$69:$D$91),"")</f>
        <v/>
      </c>
      <c r="CT324" s="42" t="str">
        <f t="shared" si="411"/>
        <v/>
      </c>
      <c r="CU324" s="44" t="str">
        <f t="shared" si="388"/>
        <v/>
      </c>
      <c r="CV324" s="44">
        <f t="shared" si="389"/>
        <v>0</v>
      </c>
      <c r="CW324" s="42" t="str">
        <f t="shared" si="390"/>
        <v/>
      </c>
      <c r="DA324" s="6">
        <f t="shared" si="359"/>
        <v>318</v>
      </c>
      <c r="DF324" s="42" t="str">
        <f t="shared" si="392"/>
        <v>NA</v>
      </c>
      <c r="DG324" s="43" t="str" cm="1">
        <f t="array" ref="DG324">IFERROR(_xlfn.XLOOKUP($B$4&amp;$B$11&amp;DF324,$A$69:$A$91&amp;$B$69:$B$91&amp;$C$69:$C$91,$D$69:$D$91),"")</f>
        <v/>
      </c>
      <c r="DH324" s="44" t="str">
        <f t="shared" si="405"/>
        <v/>
      </c>
      <c r="DI324" s="44">
        <f t="shared" si="393"/>
        <v>0</v>
      </c>
      <c r="DJ324" s="44">
        <f t="shared" si="394"/>
        <v>0</v>
      </c>
      <c r="DK324" s="42" t="str">
        <f t="shared" si="395"/>
        <v/>
      </c>
      <c r="DL324" s="42"/>
      <c r="DO324" s="6">
        <f t="shared" si="360"/>
        <v>318</v>
      </c>
      <c r="DT324" s="42" t="str">
        <f t="shared" si="396"/>
        <v>NA</v>
      </c>
      <c r="DU324" s="43" t="str" cm="1">
        <f t="array" ref="DU324">IFERROR(_xlfn.XLOOKUP($B$4&amp;$B$11&amp;DT324,$A$69:$A$91&amp;$B$69:$B$91&amp;$C$69:$C$91,$D$69:$D$91),"")</f>
        <v/>
      </c>
      <c r="DV324" s="44" t="str">
        <f t="shared" si="406"/>
        <v/>
      </c>
      <c r="DW324" s="44">
        <f t="shared" si="397"/>
        <v>0</v>
      </c>
      <c r="DX324" s="44">
        <f t="shared" si="398"/>
        <v>0</v>
      </c>
      <c r="DY324" s="42" t="str">
        <f t="shared" si="399"/>
        <v/>
      </c>
      <c r="DZ324" s="42"/>
      <c r="EC324" s="6">
        <f t="shared" si="361"/>
        <v>318</v>
      </c>
      <c r="EH324" s="45" t="s">
        <v>62</v>
      </c>
      <c r="EI324" s="110">
        <f t="shared" si="410"/>
        <v>0</v>
      </c>
      <c r="EJ324" s="109">
        <f t="shared" si="407"/>
        <v>0</v>
      </c>
      <c r="EK324" s="109">
        <f t="shared" si="400"/>
        <v>0</v>
      </c>
      <c r="EL324" s="44">
        <f t="shared" si="401"/>
        <v>0</v>
      </c>
      <c r="EM324" s="42" t="str">
        <f t="shared" si="402"/>
        <v/>
      </c>
    </row>
    <row r="325" spans="21:143" x14ac:dyDescent="0.25">
      <c r="U325" s="6">
        <f t="shared" si="355"/>
        <v>319</v>
      </c>
      <c r="Z325" s="30" t="str">
        <f t="shared" si="363"/>
        <v>NA</v>
      </c>
      <c r="AA325" s="28" t="str" cm="1">
        <f t="array" ref="AA325">IFERROR(_xlfn.XLOOKUP($B$4&amp;$B$11&amp;Z325,$A$69:$A$91&amp;$B$69:$B$91&amp;$C$69:$C$91,$D$69:$D$91),"")</f>
        <v/>
      </c>
      <c r="AB325" s="30" t="str">
        <f t="shared" si="349"/>
        <v/>
      </c>
      <c r="AC325" s="29" t="str">
        <f t="shared" si="364"/>
        <v/>
      </c>
      <c r="AD325" s="29">
        <f t="shared" si="365"/>
        <v>0</v>
      </c>
      <c r="AE325" s="30" t="str">
        <f t="shared" si="366"/>
        <v/>
      </c>
      <c r="AI325" s="6">
        <f t="shared" si="356"/>
        <v>319</v>
      </c>
      <c r="AN325" s="32" t="str">
        <f t="shared" si="368"/>
        <v>NA</v>
      </c>
      <c r="AO325" s="33" t="str" cm="1">
        <f t="array" ref="AO325">IFERROR(_xlfn.XLOOKUP($B$4&amp;$B$11&amp;AN325,$A$69:$A$91&amp;$B$69:$B$91&amp;$C$69:$C$91,$D$69:$D$91),"")</f>
        <v/>
      </c>
      <c r="AP325" s="32" t="str">
        <f t="shared" si="350"/>
        <v/>
      </c>
      <c r="AQ325" s="37" t="str">
        <f t="shared" si="369"/>
        <v/>
      </c>
      <c r="AR325" s="37">
        <f t="shared" si="370"/>
        <v>0</v>
      </c>
      <c r="AS325" s="32" t="str">
        <f t="shared" si="371"/>
        <v/>
      </c>
      <c r="AT325" s="32"/>
      <c r="AU325" s="8"/>
      <c r="AW325" s="20">
        <f t="shared" si="412"/>
        <v>319</v>
      </c>
      <c r="BB325" s="32" t="str">
        <f t="shared" si="372"/>
        <v>NA</v>
      </c>
      <c r="BC325" s="33" t="str" cm="1">
        <f t="array" ref="BC325">IFERROR(_xlfn.XLOOKUP($B$4&amp;$B$11&amp;BB325,$A$69:$A$91&amp;$B$69:$B$91&amp;$C$69:$C$91,$D$69:$D$91),"")</f>
        <v/>
      </c>
      <c r="BD325" s="37" t="str">
        <f t="shared" si="403"/>
        <v/>
      </c>
      <c r="BE325" s="37">
        <f t="shared" si="373"/>
        <v>0</v>
      </c>
      <c r="BF325" s="37">
        <f t="shared" si="374"/>
        <v>0</v>
      </c>
      <c r="BG325" s="32" t="str">
        <f t="shared" si="375"/>
        <v/>
      </c>
      <c r="BK325" s="20">
        <f t="shared" si="351"/>
        <v>319</v>
      </c>
      <c r="BP325" s="32" t="str">
        <f t="shared" si="376"/>
        <v>NA</v>
      </c>
      <c r="BQ325" s="33" t="str" cm="1">
        <f t="array" ref="BQ325">IFERROR(_xlfn.XLOOKUP($B$4&amp;$B$11&amp;BP325,$A$69:$A$91&amp;$B$69:$B$91&amp;$C$69:$C$91,$D$69:$D$91),"")</f>
        <v/>
      </c>
      <c r="BR325" s="37" t="str">
        <f t="shared" si="404"/>
        <v/>
      </c>
      <c r="BS325" s="37">
        <f t="shared" si="377"/>
        <v>0</v>
      </c>
      <c r="BT325" s="37">
        <f t="shared" si="378"/>
        <v>0</v>
      </c>
      <c r="BU325" s="32" t="str">
        <f t="shared" si="379"/>
        <v/>
      </c>
      <c r="BV325" s="32"/>
      <c r="BY325" s="6">
        <f t="shared" si="357"/>
        <v>319</v>
      </c>
      <c r="CD325" s="42" t="str">
        <f t="shared" si="382"/>
        <v>NA</v>
      </c>
      <c r="CE325" s="43" t="str" cm="1">
        <f t="array" ref="CE325">IFERROR(_xlfn.XLOOKUP($B$4&amp;$B$11&amp;CD325,$A$69:$A$91&amp;$B$69:$B$91&amp;$C$69:$C$91,$D$69:$D$91),"")</f>
        <v/>
      </c>
      <c r="CF325" s="42" t="str">
        <f t="shared" si="352"/>
        <v/>
      </c>
      <c r="CG325" s="44" t="str">
        <f t="shared" si="383"/>
        <v/>
      </c>
      <c r="CH325" s="44">
        <f t="shared" si="384"/>
        <v>0</v>
      </c>
      <c r="CI325" s="42" t="str">
        <f t="shared" si="385"/>
        <v/>
      </c>
      <c r="CJ325" s="42"/>
      <c r="CM325" s="6">
        <f t="shared" si="358"/>
        <v>319</v>
      </c>
      <c r="CR325" s="42" t="str">
        <f t="shared" si="387"/>
        <v>NA</v>
      </c>
      <c r="CS325" s="43" t="str" cm="1">
        <f t="array" ref="CS325">IFERROR(_xlfn.XLOOKUP($B$4&amp;$B$11&amp;CR325,$A$69:$A$91&amp;$B$69:$B$91&amp;$C$69:$C$91,$D$69:$D$91),"")</f>
        <v/>
      </c>
      <c r="CT325" s="42" t="str">
        <f t="shared" si="411"/>
        <v/>
      </c>
      <c r="CU325" s="44" t="str">
        <f t="shared" si="388"/>
        <v/>
      </c>
      <c r="CV325" s="44">
        <f t="shared" si="389"/>
        <v>0</v>
      </c>
      <c r="CW325" s="42" t="str">
        <f t="shared" si="390"/>
        <v/>
      </c>
      <c r="DA325" s="6">
        <f t="shared" si="359"/>
        <v>319</v>
      </c>
      <c r="DF325" s="42" t="str">
        <f t="shared" si="392"/>
        <v>NA</v>
      </c>
      <c r="DG325" s="43" t="str" cm="1">
        <f t="array" ref="DG325">IFERROR(_xlfn.XLOOKUP($B$4&amp;$B$11&amp;DF325,$A$69:$A$91&amp;$B$69:$B$91&amp;$C$69:$C$91,$D$69:$D$91),"")</f>
        <v/>
      </c>
      <c r="DH325" s="44" t="str">
        <f t="shared" si="405"/>
        <v/>
      </c>
      <c r="DI325" s="44">
        <f t="shared" si="393"/>
        <v>0</v>
      </c>
      <c r="DJ325" s="44">
        <f t="shared" si="394"/>
        <v>0</v>
      </c>
      <c r="DK325" s="42" t="str">
        <f t="shared" si="395"/>
        <v/>
      </c>
      <c r="DL325" s="42"/>
      <c r="DO325" s="6">
        <f t="shared" si="360"/>
        <v>319</v>
      </c>
      <c r="DT325" s="42" t="str">
        <f t="shared" si="396"/>
        <v>NA</v>
      </c>
      <c r="DU325" s="43" t="str" cm="1">
        <f t="array" ref="DU325">IFERROR(_xlfn.XLOOKUP($B$4&amp;$B$11&amp;DT325,$A$69:$A$91&amp;$B$69:$B$91&amp;$C$69:$C$91,$D$69:$D$91),"")</f>
        <v/>
      </c>
      <c r="DV325" s="44" t="str">
        <f t="shared" si="406"/>
        <v/>
      </c>
      <c r="DW325" s="44">
        <f t="shared" si="397"/>
        <v>0</v>
      </c>
      <c r="DX325" s="44">
        <f t="shared" si="398"/>
        <v>0</v>
      </c>
      <c r="DY325" s="42" t="str">
        <f t="shared" si="399"/>
        <v/>
      </c>
      <c r="DZ325" s="42"/>
      <c r="EC325" s="6">
        <f t="shared" si="361"/>
        <v>319</v>
      </c>
      <c r="EH325" s="45" t="s">
        <v>62</v>
      </c>
      <c r="EI325" s="110">
        <f t="shared" si="410"/>
        <v>0</v>
      </c>
      <c r="EJ325" s="109">
        <f t="shared" si="407"/>
        <v>0</v>
      </c>
      <c r="EK325" s="109">
        <f t="shared" si="400"/>
        <v>0</v>
      </c>
      <c r="EL325" s="44">
        <f t="shared" si="401"/>
        <v>0</v>
      </c>
      <c r="EM325" s="42" t="str">
        <f t="shared" si="402"/>
        <v/>
      </c>
    </row>
    <row r="326" spans="21:143" x14ac:dyDescent="0.25">
      <c r="U326" s="6">
        <f t="shared" si="355"/>
        <v>320</v>
      </c>
      <c r="Z326" s="30" t="str">
        <f t="shared" si="363"/>
        <v>NA</v>
      </c>
      <c r="AA326" s="28" t="str" cm="1">
        <f t="array" ref="AA326">IFERROR(_xlfn.XLOOKUP($B$4&amp;$B$11&amp;Z326,$A$69:$A$91&amp;$B$69:$B$91&amp;$C$69:$C$91,$D$69:$D$91),"")</f>
        <v/>
      </c>
      <c r="AB326" s="30" t="str">
        <f t="shared" si="349"/>
        <v/>
      </c>
      <c r="AC326" s="29" t="str">
        <f t="shared" si="364"/>
        <v/>
      </c>
      <c r="AD326" s="29">
        <f t="shared" si="365"/>
        <v>0</v>
      </c>
      <c r="AE326" s="30" t="str">
        <f t="shared" si="366"/>
        <v/>
      </c>
      <c r="AI326" s="6">
        <f t="shared" si="356"/>
        <v>320</v>
      </c>
      <c r="AN326" s="32" t="str">
        <f t="shared" si="368"/>
        <v>NA</v>
      </c>
      <c r="AO326" s="33" t="str" cm="1">
        <f t="array" ref="AO326">IFERROR(_xlfn.XLOOKUP($B$4&amp;$B$11&amp;AN326,$A$69:$A$91&amp;$B$69:$B$91&amp;$C$69:$C$91,$D$69:$D$91),"")</f>
        <v/>
      </c>
      <c r="AP326" s="32" t="str">
        <f t="shared" si="350"/>
        <v/>
      </c>
      <c r="AQ326" s="37" t="str">
        <f t="shared" si="369"/>
        <v/>
      </c>
      <c r="AR326" s="37">
        <f t="shared" si="370"/>
        <v>0</v>
      </c>
      <c r="AS326" s="32" t="str">
        <f t="shared" si="371"/>
        <v/>
      </c>
      <c r="AT326" s="32"/>
      <c r="AU326" s="8"/>
      <c r="AW326" s="20">
        <f t="shared" si="412"/>
        <v>320</v>
      </c>
      <c r="BB326" s="32" t="str">
        <f t="shared" si="372"/>
        <v>NA</v>
      </c>
      <c r="BC326" s="33" t="str" cm="1">
        <f t="array" ref="BC326">IFERROR(_xlfn.XLOOKUP($B$4&amp;$B$11&amp;BB326,$A$69:$A$91&amp;$B$69:$B$91&amp;$C$69:$C$91,$D$69:$D$91),"")</f>
        <v/>
      </c>
      <c r="BD326" s="37" t="str">
        <f t="shared" si="403"/>
        <v/>
      </c>
      <c r="BE326" s="37">
        <f t="shared" si="373"/>
        <v>0</v>
      </c>
      <c r="BF326" s="37">
        <f t="shared" si="374"/>
        <v>0</v>
      </c>
      <c r="BG326" s="32" t="str">
        <f t="shared" si="375"/>
        <v/>
      </c>
      <c r="BK326" s="20">
        <f t="shared" si="351"/>
        <v>320</v>
      </c>
      <c r="BP326" s="32" t="str">
        <f t="shared" si="376"/>
        <v>NA</v>
      </c>
      <c r="BQ326" s="33" t="str" cm="1">
        <f t="array" ref="BQ326">IFERROR(_xlfn.XLOOKUP($B$4&amp;$B$11&amp;BP326,$A$69:$A$91&amp;$B$69:$B$91&amp;$C$69:$C$91,$D$69:$D$91),"")</f>
        <v/>
      </c>
      <c r="BR326" s="37" t="str">
        <f t="shared" si="404"/>
        <v/>
      </c>
      <c r="BS326" s="37">
        <f t="shared" si="377"/>
        <v>0</v>
      </c>
      <c r="BT326" s="37">
        <f t="shared" si="378"/>
        <v>0</v>
      </c>
      <c r="BU326" s="32" t="str">
        <f t="shared" si="379"/>
        <v/>
      </c>
      <c r="BV326" s="32"/>
      <c r="BY326" s="6">
        <f t="shared" si="357"/>
        <v>320</v>
      </c>
      <c r="CD326" s="42" t="str">
        <f t="shared" si="382"/>
        <v>NA</v>
      </c>
      <c r="CE326" s="43" t="str" cm="1">
        <f t="array" ref="CE326">IFERROR(_xlfn.XLOOKUP($B$4&amp;$B$11&amp;CD326,$A$69:$A$91&amp;$B$69:$B$91&amp;$C$69:$C$91,$D$69:$D$91),"")</f>
        <v/>
      </c>
      <c r="CF326" s="42" t="str">
        <f t="shared" si="352"/>
        <v/>
      </c>
      <c r="CG326" s="44" t="str">
        <f t="shared" si="383"/>
        <v/>
      </c>
      <c r="CH326" s="44">
        <f t="shared" si="384"/>
        <v>0</v>
      </c>
      <c r="CI326" s="42" t="str">
        <f t="shared" si="385"/>
        <v/>
      </c>
      <c r="CJ326" s="42"/>
      <c r="CM326" s="6">
        <f t="shared" si="358"/>
        <v>320</v>
      </c>
      <c r="CR326" s="42" t="str">
        <f t="shared" si="387"/>
        <v>NA</v>
      </c>
      <c r="CS326" s="43" t="str" cm="1">
        <f t="array" ref="CS326">IFERROR(_xlfn.XLOOKUP($B$4&amp;$B$11&amp;CR326,$A$69:$A$91&amp;$B$69:$B$91&amp;$C$69:$C$91,$D$69:$D$91),"")</f>
        <v/>
      </c>
      <c r="CT326" s="42" t="str">
        <f t="shared" si="411"/>
        <v/>
      </c>
      <c r="CU326" s="44" t="str">
        <f t="shared" si="388"/>
        <v/>
      </c>
      <c r="CV326" s="44">
        <f t="shared" si="389"/>
        <v>0</v>
      </c>
      <c r="CW326" s="42" t="str">
        <f t="shared" si="390"/>
        <v/>
      </c>
      <c r="DA326" s="6">
        <f t="shared" si="359"/>
        <v>320</v>
      </c>
      <c r="DF326" s="42" t="str">
        <f t="shared" si="392"/>
        <v>NA</v>
      </c>
      <c r="DG326" s="43" t="str" cm="1">
        <f t="array" ref="DG326">IFERROR(_xlfn.XLOOKUP($B$4&amp;$B$11&amp;DF326,$A$69:$A$91&amp;$B$69:$B$91&amp;$C$69:$C$91,$D$69:$D$91),"")</f>
        <v/>
      </c>
      <c r="DH326" s="44" t="str">
        <f t="shared" si="405"/>
        <v/>
      </c>
      <c r="DI326" s="44">
        <f t="shared" si="393"/>
        <v>0</v>
      </c>
      <c r="DJ326" s="44">
        <f t="shared" si="394"/>
        <v>0</v>
      </c>
      <c r="DK326" s="42" t="str">
        <f t="shared" si="395"/>
        <v/>
      </c>
      <c r="DL326" s="42"/>
      <c r="DO326" s="6">
        <f t="shared" si="360"/>
        <v>320</v>
      </c>
      <c r="DT326" s="42" t="str">
        <f t="shared" si="396"/>
        <v>NA</v>
      </c>
      <c r="DU326" s="43" t="str" cm="1">
        <f t="array" ref="DU326">IFERROR(_xlfn.XLOOKUP($B$4&amp;$B$11&amp;DT326,$A$69:$A$91&amp;$B$69:$B$91&amp;$C$69:$C$91,$D$69:$D$91),"")</f>
        <v/>
      </c>
      <c r="DV326" s="44" t="str">
        <f t="shared" si="406"/>
        <v/>
      </c>
      <c r="DW326" s="44">
        <f t="shared" si="397"/>
        <v>0</v>
      </c>
      <c r="DX326" s="44">
        <f t="shared" si="398"/>
        <v>0</v>
      </c>
      <c r="DY326" s="42" t="str">
        <f t="shared" si="399"/>
        <v/>
      </c>
      <c r="DZ326" s="42"/>
      <c r="EC326" s="6">
        <f t="shared" si="361"/>
        <v>320</v>
      </c>
      <c r="EH326" s="45" t="s">
        <v>62</v>
      </c>
      <c r="EI326" s="110">
        <f t="shared" si="410"/>
        <v>0</v>
      </c>
      <c r="EJ326" s="109">
        <f t="shared" si="407"/>
        <v>0</v>
      </c>
      <c r="EK326" s="109">
        <f t="shared" si="400"/>
        <v>0</v>
      </c>
      <c r="EL326" s="44">
        <f t="shared" si="401"/>
        <v>0</v>
      </c>
      <c r="EM326" s="42" t="str">
        <f t="shared" si="402"/>
        <v/>
      </c>
    </row>
    <row r="327" spans="21:143" x14ac:dyDescent="0.25">
      <c r="U327" s="6">
        <f t="shared" si="355"/>
        <v>321</v>
      </c>
      <c r="Z327" s="30" t="str">
        <f t="shared" si="363"/>
        <v>NA</v>
      </c>
      <c r="AA327" s="28" t="str" cm="1">
        <f t="array" ref="AA327">IFERROR(_xlfn.XLOOKUP($B$4&amp;$B$11&amp;Z327,$A$69:$A$91&amp;$B$69:$B$91&amp;$C$69:$C$91,$D$69:$D$91),"")</f>
        <v/>
      </c>
      <c r="AB327" s="30" t="str">
        <f t="shared" si="349"/>
        <v/>
      </c>
      <c r="AC327" s="29" t="str">
        <f t="shared" si="364"/>
        <v/>
      </c>
      <c r="AD327" s="29">
        <f t="shared" si="365"/>
        <v>0</v>
      </c>
      <c r="AE327" s="30" t="str">
        <f t="shared" si="366"/>
        <v/>
      </c>
      <c r="AI327" s="6">
        <f t="shared" si="356"/>
        <v>321</v>
      </c>
      <c r="AN327" s="32" t="str">
        <f t="shared" si="368"/>
        <v>NA</v>
      </c>
      <c r="AO327" s="33" t="str" cm="1">
        <f t="array" ref="AO327">IFERROR(_xlfn.XLOOKUP($B$4&amp;$B$11&amp;AN327,$A$69:$A$91&amp;$B$69:$B$91&amp;$C$69:$C$91,$D$69:$D$91),"")</f>
        <v/>
      </c>
      <c r="AP327" s="32" t="str">
        <f t="shared" si="350"/>
        <v/>
      </c>
      <c r="AQ327" s="37" t="str">
        <f t="shared" si="369"/>
        <v/>
      </c>
      <c r="AR327" s="37">
        <f t="shared" si="370"/>
        <v>0</v>
      </c>
      <c r="AS327" s="32" t="str">
        <f t="shared" si="371"/>
        <v/>
      </c>
      <c r="AT327" s="32"/>
      <c r="AU327" s="8"/>
      <c r="AW327" s="20">
        <f t="shared" si="412"/>
        <v>321</v>
      </c>
      <c r="BB327" s="32" t="str">
        <f t="shared" si="372"/>
        <v>NA</v>
      </c>
      <c r="BC327" s="33" t="str" cm="1">
        <f t="array" ref="BC327">IFERROR(_xlfn.XLOOKUP($B$4&amp;$B$11&amp;BB327,$A$69:$A$91&amp;$B$69:$B$91&amp;$C$69:$C$91,$D$69:$D$91),"")</f>
        <v/>
      </c>
      <c r="BD327" s="37" t="str">
        <f t="shared" si="403"/>
        <v/>
      </c>
      <c r="BE327" s="37">
        <f t="shared" si="373"/>
        <v>0</v>
      </c>
      <c r="BF327" s="37">
        <f t="shared" si="374"/>
        <v>0</v>
      </c>
      <c r="BG327" s="32" t="str">
        <f t="shared" si="375"/>
        <v/>
      </c>
      <c r="BK327" s="20">
        <f t="shared" si="351"/>
        <v>321</v>
      </c>
      <c r="BP327" s="32" t="str">
        <f t="shared" si="376"/>
        <v>NA</v>
      </c>
      <c r="BQ327" s="33" t="str" cm="1">
        <f t="array" ref="BQ327">IFERROR(_xlfn.XLOOKUP($B$4&amp;$B$11&amp;BP327,$A$69:$A$91&amp;$B$69:$B$91&amp;$C$69:$C$91,$D$69:$D$91),"")</f>
        <v/>
      </c>
      <c r="BR327" s="37" t="str">
        <f t="shared" si="404"/>
        <v/>
      </c>
      <c r="BS327" s="37">
        <f t="shared" si="377"/>
        <v>0</v>
      </c>
      <c r="BT327" s="37">
        <f t="shared" si="378"/>
        <v>0</v>
      </c>
      <c r="BU327" s="32" t="str">
        <f t="shared" si="379"/>
        <v/>
      </c>
      <c r="BV327" s="32"/>
      <c r="BY327" s="6">
        <f t="shared" si="357"/>
        <v>321</v>
      </c>
      <c r="CD327" s="42" t="str">
        <f t="shared" si="382"/>
        <v>NA</v>
      </c>
      <c r="CE327" s="43" t="str" cm="1">
        <f t="array" ref="CE327">IFERROR(_xlfn.XLOOKUP($B$4&amp;$B$11&amp;CD327,$A$69:$A$91&amp;$B$69:$B$91&amp;$C$69:$C$91,$D$69:$D$91),"")</f>
        <v/>
      </c>
      <c r="CF327" s="42" t="str">
        <f t="shared" si="352"/>
        <v/>
      </c>
      <c r="CG327" s="44" t="str">
        <f t="shared" si="383"/>
        <v/>
      </c>
      <c r="CH327" s="44">
        <f t="shared" si="384"/>
        <v>0</v>
      </c>
      <c r="CI327" s="42" t="str">
        <f t="shared" si="385"/>
        <v/>
      </c>
      <c r="CJ327" s="42"/>
      <c r="CM327" s="6">
        <f t="shared" si="358"/>
        <v>321</v>
      </c>
      <c r="CR327" s="42" t="str">
        <f t="shared" si="387"/>
        <v>NA</v>
      </c>
      <c r="CS327" s="43" t="str" cm="1">
        <f t="array" ref="CS327">IFERROR(_xlfn.XLOOKUP($B$4&amp;$B$11&amp;CR327,$A$69:$A$91&amp;$B$69:$B$91&amp;$C$69:$C$91,$D$69:$D$91),"")</f>
        <v/>
      </c>
      <c r="CT327" s="42" t="str">
        <f t="shared" si="411"/>
        <v/>
      </c>
      <c r="CU327" s="44" t="str">
        <f t="shared" si="388"/>
        <v/>
      </c>
      <c r="CV327" s="44">
        <f t="shared" si="389"/>
        <v>0</v>
      </c>
      <c r="CW327" s="42" t="str">
        <f t="shared" si="390"/>
        <v/>
      </c>
      <c r="DA327" s="6">
        <f t="shared" si="359"/>
        <v>321</v>
      </c>
      <c r="DF327" s="42" t="str">
        <f t="shared" si="392"/>
        <v>NA</v>
      </c>
      <c r="DG327" s="43" t="str" cm="1">
        <f t="array" ref="DG327">IFERROR(_xlfn.XLOOKUP($B$4&amp;$B$11&amp;DF327,$A$69:$A$91&amp;$B$69:$B$91&amp;$C$69:$C$91,$D$69:$D$91),"")</f>
        <v/>
      </c>
      <c r="DH327" s="44" t="str">
        <f t="shared" si="405"/>
        <v/>
      </c>
      <c r="DI327" s="44">
        <f t="shared" si="393"/>
        <v>0</v>
      </c>
      <c r="DJ327" s="44">
        <f t="shared" si="394"/>
        <v>0</v>
      </c>
      <c r="DK327" s="42" t="str">
        <f t="shared" si="395"/>
        <v/>
      </c>
      <c r="DL327" s="42"/>
      <c r="DO327" s="6">
        <f t="shared" si="360"/>
        <v>321</v>
      </c>
      <c r="DT327" s="42" t="str">
        <f t="shared" si="396"/>
        <v>NA</v>
      </c>
      <c r="DU327" s="43" t="str" cm="1">
        <f t="array" ref="DU327">IFERROR(_xlfn.XLOOKUP($B$4&amp;$B$11&amp;DT327,$A$69:$A$91&amp;$B$69:$B$91&amp;$C$69:$C$91,$D$69:$D$91),"")</f>
        <v/>
      </c>
      <c r="DV327" s="44" t="str">
        <f t="shared" si="406"/>
        <v/>
      </c>
      <c r="DW327" s="44">
        <f t="shared" si="397"/>
        <v>0</v>
      </c>
      <c r="DX327" s="44">
        <f t="shared" si="398"/>
        <v>0</v>
      </c>
      <c r="DY327" s="42" t="str">
        <f t="shared" si="399"/>
        <v/>
      </c>
      <c r="DZ327" s="42"/>
      <c r="EC327" s="6">
        <f t="shared" si="361"/>
        <v>321</v>
      </c>
      <c r="EH327" s="45" t="s">
        <v>62</v>
      </c>
      <c r="EI327" s="110">
        <f t="shared" si="410"/>
        <v>0</v>
      </c>
      <c r="EJ327" s="109">
        <f t="shared" si="407"/>
        <v>0</v>
      </c>
      <c r="EK327" s="109">
        <f t="shared" si="400"/>
        <v>0</v>
      </c>
      <c r="EL327" s="44">
        <f t="shared" si="401"/>
        <v>0</v>
      </c>
      <c r="EM327" s="42" t="str">
        <f t="shared" ref="EM327:EM366" si="413">IF(EC327=0,EK327+EL327-EJ327,IF(EC327&gt;$B$8*12,"",EK327+EL327))</f>
        <v/>
      </c>
    </row>
    <row r="328" spans="21:143" x14ac:dyDescent="0.25">
      <c r="U328" s="6">
        <f t="shared" si="355"/>
        <v>322</v>
      </c>
      <c r="Z328" s="30" t="str">
        <f t="shared" si="363"/>
        <v>NA</v>
      </c>
      <c r="AA328" s="28" t="str" cm="1">
        <f t="array" ref="AA328">IFERROR(_xlfn.XLOOKUP($B$4&amp;$B$11&amp;Z328,$A$69:$A$91&amp;$B$69:$B$91&amp;$C$69:$C$91,$D$69:$D$91),"")</f>
        <v/>
      </c>
      <c r="AB328" s="30" t="str">
        <f t="shared" ref="AB328:AB366" si="414">IFERROR(AB327-(AC328-AA328*AB327/12),"")</f>
        <v/>
      </c>
      <c r="AC328" s="29" t="str">
        <f t="shared" si="364"/>
        <v/>
      </c>
      <c r="AD328" s="29">
        <f t="shared" si="365"/>
        <v>0</v>
      </c>
      <c r="AE328" s="30" t="str">
        <f t="shared" si="366"/>
        <v/>
      </c>
      <c r="AI328" s="6">
        <f t="shared" si="356"/>
        <v>322</v>
      </c>
      <c r="AN328" s="32" t="str">
        <f t="shared" si="368"/>
        <v>NA</v>
      </c>
      <c r="AO328" s="33" t="str" cm="1">
        <f t="array" ref="AO328">IFERROR(_xlfn.XLOOKUP($B$4&amp;$B$11&amp;AN328,$A$69:$A$91&amp;$B$69:$B$91&amp;$C$69:$C$91,$D$69:$D$91),"")</f>
        <v/>
      </c>
      <c r="AP328" s="32" t="str">
        <f t="shared" ref="AP328:AP366" si="415">IFERROR(AP327-(AQ328-AO328*AP327/12),"")</f>
        <v/>
      </c>
      <c r="AQ328" s="37" t="str">
        <f t="shared" si="369"/>
        <v/>
      </c>
      <c r="AR328" s="37">
        <f t="shared" si="370"/>
        <v>0</v>
      </c>
      <c r="AS328" s="32" t="str">
        <f t="shared" si="371"/>
        <v/>
      </c>
      <c r="AT328" s="32"/>
      <c r="AU328" s="8"/>
      <c r="AW328" s="20">
        <f t="shared" si="412"/>
        <v>322</v>
      </c>
      <c r="BB328" s="32" t="str">
        <f t="shared" si="372"/>
        <v>NA</v>
      </c>
      <c r="BC328" s="33" t="str" cm="1">
        <f t="array" ref="BC328">IFERROR(_xlfn.XLOOKUP($B$4&amp;$B$11&amp;BB328,$A$69:$A$91&amp;$B$69:$B$91&amp;$C$69:$C$91,$D$69:$D$91),"")</f>
        <v/>
      </c>
      <c r="BD328" s="37" t="str">
        <f t="shared" ref="BD328:BD366" si="416">IFERROR(IF(BB328="N",$B$5,BD327-(BE328-BC328*BD327/12)),"")</f>
        <v/>
      </c>
      <c r="BE328" s="37">
        <f t="shared" si="373"/>
        <v>0</v>
      </c>
      <c r="BF328" s="37">
        <f t="shared" si="374"/>
        <v>0</v>
      </c>
      <c r="BG328" s="32" t="str">
        <f t="shared" si="375"/>
        <v/>
      </c>
      <c r="BK328" s="20">
        <f t="shared" ref="BK328:BK366" si="417">BK327+1</f>
        <v>322</v>
      </c>
      <c r="BP328" s="32" t="str">
        <f t="shared" si="376"/>
        <v>NA</v>
      </c>
      <c r="BQ328" s="33" t="str" cm="1">
        <f t="array" ref="BQ328">IFERROR(_xlfn.XLOOKUP($B$4&amp;$B$11&amp;BP328,$A$69:$A$91&amp;$B$69:$B$91&amp;$C$69:$C$91,$D$69:$D$91),"")</f>
        <v/>
      </c>
      <c r="BR328" s="37" t="str">
        <f t="shared" ref="BR328:BR366" si="418">IFERROR(IF(BP328="N",$B$5,BR327-(BS328-BQ328*BR327/12)),"")</f>
        <v/>
      </c>
      <c r="BS328" s="37">
        <f t="shared" si="377"/>
        <v>0</v>
      </c>
      <c r="BT328" s="37">
        <f t="shared" si="378"/>
        <v>0</v>
      </c>
      <c r="BU328" s="32" t="str">
        <f t="shared" si="379"/>
        <v/>
      </c>
      <c r="BV328" s="32"/>
      <c r="BY328" s="6">
        <f t="shared" si="357"/>
        <v>322</v>
      </c>
      <c r="CD328" s="42" t="str">
        <f t="shared" si="382"/>
        <v>NA</v>
      </c>
      <c r="CE328" s="43" t="str" cm="1">
        <f t="array" ref="CE328">IFERROR(_xlfn.XLOOKUP($B$4&amp;$B$11&amp;CD328,$A$69:$A$91&amp;$B$69:$B$91&amp;$C$69:$C$91,$D$69:$D$91),"")</f>
        <v/>
      </c>
      <c r="CF328" s="42" t="str">
        <f t="shared" ref="CF328:CF366" si="419">IFERROR(CF327-(CG328-CE328*CF327/12),"")</f>
        <v/>
      </c>
      <c r="CG328" s="44" t="str">
        <f t="shared" si="383"/>
        <v/>
      </c>
      <c r="CH328" s="44">
        <f t="shared" si="384"/>
        <v>0</v>
      </c>
      <c r="CI328" s="42" t="str">
        <f t="shared" si="385"/>
        <v/>
      </c>
      <c r="CJ328" s="42"/>
      <c r="CM328" s="6">
        <f t="shared" si="358"/>
        <v>322</v>
      </c>
      <c r="CR328" s="42" t="str">
        <f t="shared" si="387"/>
        <v>NA</v>
      </c>
      <c r="CS328" s="43" t="str" cm="1">
        <f t="array" ref="CS328">IFERROR(_xlfn.XLOOKUP($B$4&amp;$B$11&amp;CR328,$A$69:$A$91&amp;$B$69:$B$91&amp;$C$69:$C$91,$D$69:$D$91),"")</f>
        <v/>
      </c>
      <c r="CT328" s="42" t="str">
        <f t="shared" si="411"/>
        <v/>
      </c>
      <c r="CU328" s="44" t="str">
        <f t="shared" si="388"/>
        <v/>
      </c>
      <c r="CV328" s="44">
        <f t="shared" si="389"/>
        <v>0</v>
      </c>
      <c r="CW328" s="42" t="str">
        <f t="shared" si="390"/>
        <v/>
      </c>
      <c r="DA328" s="6">
        <f t="shared" si="359"/>
        <v>322</v>
      </c>
      <c r="DF328" s="42" t="str">
        <f t="shared" si="392"/>
        <v>NA</v>
      </c>
      <c r="DG328" s="43" t="str" cm="1">
        <f t="array" ref="DG328">IFERROR(_xlfn.XLOOKUP($B$4&amp;$B$11&amp;DF328,$A$69:$A$91&amp;$B$69:$B$91&amp;$C$69:$C$91,$D$69:$D$91),"")</f>
        <v/>
      </c>
      <c r="DH328" s="44" t="str">
        <f t="shared" ref="DH328:DH366" si="420">IFERROR(IF(DF328="N",$B$5,DH327-(DI328-DG328*DH327/12)),"")</f>
        <v/>
      </c>
      <c r="DI328" s="44">
        <f t="shared" si="393"/>
        <v>0</v>
      </c>
      <c r="DJ328" s="44">
        <f t="shared" si="394"/>
        <v>0</v>
      </c>
      <c r="DK328" s="42" t="str">
        <f t="shared" si="395"/>
        <v/>
      </c>
      <c r="DL328" s="42"/>
      <c r="DO328" s="6">
        <f t="shared" si="360"/>
        <v>322</v>
      </c>
      <c r="DT328" s="42" t="str">
        <f t="shared" si="396"/>
        <v>NA</v>
      </c>
      <c r="DU328" s="43" t="str" cm="1">
        <f t="array" ref="DU328">IFERROR(_xlfn.XLOOKUP($B$4&amp;$B$11&amp;DT328,$A$69:$A$91&amp;$B$69:$B$91&amp;$C$69:$C$91,$D$69:$D$91),"")</f>
        <v/>
      </c>
      <c r="DV328" s="44" t="str">
        <f t="shared" ref="DV328:DV366" si="421">IFERROR(IF(DT328="N",$B$5,DV327-(DW328-DU328*DV327/12)),"")</f>
        <v/>
      </c>
      <c r="DW328" s="44">
        <f t="shared" si="397"/>
        <v>0</v>
      </c>
      <c r="DX328" s="44">
        <f t="shared" si="398"/>
        <v>0</v>
      </c>
      <c r="DY328" s="42" t="str">
        <f t="shared" si="399"/>
        <v/>
      </c>
      <c r="DZ328" s="42"/>
      <c r="EC328" s="6">
        <f t="shared" si="361"/>
        <v>322</v>
      </c>
      <c r="EH328" s="45" t="s">
        <v>62</v>
      </c>
      <c r="EI328" s="110">
        <f t="shared" si="410"/>
        <v>0</v>
      </c>
      <c r="EJ328" s="109">
        <f t="shared" si="407"/>
        <v>0</v>
      </c>
      <c r="EK328" s="109">
        <f t="shared" si="400"/>
        <v>0</v>
      </c>
      <c r="EL328" s="44">
        <f t="shared" si="401"/>
        <v>0</v>
      </c>
      <c r="EM328" s="42" t="str">
        <f t="shared" si="413"/>
        <v/>
      </c>
    </row>
    <row r="329" spans="21:143" x14ac:dyDescent="0.25">
      <c r="U329" s="6">
        <f t="shared" ref="U329:U366" si="422">U328+1</f>
        <v>323</v>
      </c>
      <c r="Z329" s="30" t="str">
        <f t="shared" si="363"/>
        <v>NA</v>
      </c>
      <c r="AA329" s="28" t="str" cm="1">
        <f t="array" ref="AA329">IFERROR(_xlfn.XLOOKUP($B$4&amp;$B$11&amp;Z329,$A$69:$A$91&amp;$B$69:$B$91&amp;$C$69:$C$91,$D$69:$D$91),"")</f>
        <v/>
      </c>
      <c r="AB329" s="30" t="str">
        <f t="shared" si="414"/>
        <v/>
      </c>
      <c r="AC329" s="29" t="str">
        <f t="shared" si="364"/>
        <v/>
      </c>
      <c r="AD329" s="29">
        <f t="shared" si="365"/>
        <v>0</v>
      </c>
      <c r="AE329" s="30" t="str">
        <f t="shared" si="366"/>
        <v/>
      </c>
      <c r="AI329" s="6">
        <f t="shared" ref="AI329:AI366" si="423">AI328+1</f>
        <v>323</v>
      </c>
      <c r="AN329" s="32" t="str">
        <f t="shared" si="368"/>
        <v>NA</v>
      </c>
      <c r="AO329" s="33" t="str" cm="1">
        <f t="array" ref="AO329">IFERROR(_xlfn.XLOOKUP($B$4&amp;$B$11&amp;AN329,$A$69:$A$91&amp;$B$69:$B$91&amp;$C$69:$C$91,$D$69:$D$91),"")</f>
        <v/>
      </c>
      <c r="AP329" s="32" t="str">
        <f t="shared" si="415"/>
        <v/>
      </c>
      <c r="AQ329" s="37" t="str">
        <f t="shared" si="369"/>
        <v/>
      </c>
      <c r="AR329" s="37">
        <f t="shared" si="370"/>
        <v>0</v>
      </c>
      <c r="AS329" s="32" t="str">
        <f t="shared" si="371"/>
        <v/>
      </c>
      <c r="AT329" s="32"/>
      <c r="AU329" s="8"/>
      <c r="AW329" s="20">
        <f t="shared" si="412"/>
        <v>323</v>
      </c>
      <c r="BB329" s="32" t="str">
        <f t="shared" si="372"/>
        <v>NA</v>
      </c>
      <c r="BC329" s="33" t="str" cm="1">
        <f t="array" ref="BC329">IFERROR(_xlfn.XLOOKUP($B$4&amp;$B$11&amp;BB329,$A$69:$A$91&amp;$B$69:$B$91&amp;$C$69:$C$91,$D$69:$D$91),"")</f>
        <v/>
      </c>
      <c r="BD329" s="37" t="str">
        <f t="shared" si="416"/>
        <v/>
      </c>
      <c r="BE329" s="37">
        <f t="shared" si="373"/>
        <v>0</v>
      </c>
      <c r="BF329" s="37">
        <f t="shared" si="374"/>
        <v>0</v>
      </c>
      <c r="BG329" s="32" t="str">
        <f t="shared" si="375"/>
        <v/>
      </c>
      <c r="BK329" s="20">
        <f t="shared" si="417"/>
        <v>323</v>
      </c>
      <c r="BP329" s="32" t="str">
        <f t="shared" si="376"/>
        <v>NA</v>
      </c>
      <c r="BQ329" s="33" t="str" cm="1">
        <f t="array" ref="BQ329">IFERROR(_xlfn.XLOOKUP($B$4&amp;$B$11&amp;BP329,$A$69:$A$91&amp;$B$69:$B$91&amp;$C$69:$C$91,$D$69:$D$91),"")</f>
        <v/>
      </c>
      <c r="BR329" s="37" t="str">
        <f t="shared" si="418"/>
        <v/>
      </c>
      <c r="BS329" s="37">
        <f t="shared" si="377"/>
        <v>0</v>
      </c>
      <c r="BT329" s="37">
        <f t="shared" si="378"/>
        <v>0</v>
      </c>
      <c r="BU329" s="32" t="str">
        <f t="shared" si="379"/>
        <v/>
      </c>
      <c r="BV329" s="32"/>
      <c r="BY329" s="6">
        <f t="shared" ref="BY329:BY366" si="424">BY328+1</f>
        <v>323</v>
      </c>
      <c r="CD329" s="42" t="str">
        <f t="shared" si="382"/>
        <v>NA</v>
      </c>
      <c r="CE329" s="43" t="str" cm="1">
        <f t="array" ref="CE329">IFERROR(_xlfn.XLOOKUP($B$4&amp;$B$11&amp;CD329,$A$69:$A$91&amp;$B$69:$B$91&amp;$C$69:$C$91,$D$69:$D$91),"")</f>
        <v/>
      </c>
      <c r="CF329" s="42" t="str">
        <f t="shared" si="419"/>
        <v/>
      </c>
      <c r="CG329" s="44" t="str">
        <f t="shared" si="383"/>
        <v/>
      </c>
      <c r="CH329" s="44">
        <f t="shared" si="384"/>
        <v>0</v>
      </c>
      <c r="CI329" s="42" t="str">
        <f t="shared" si="385"/>
        <v/>
      </c>
      <c r="CJ329" s="42"/>
      <c r="CM329" s="6">
        <f t="shared" ref="CM329:CM366" si="425">CM328+1</f>
        <v>323</v>
      </c>
      <c r="CR329" s="42" t="str">
        <f t="shared" si="387"/>
        <v>NA</v>
      </c>
      <c r="CS329" s="43" t="str" cm="1">
        <f t="array" ref="CS329">IFERROR(_xlfn.XLOOKUP($B$4&amp;$B$11&amp;CR329,$A$69:$A$91&amp;$B$69:$B$91&amp;$C$69:$C$91,$D$69:$D$91),"")</f>
        <v/>
      </c>
      <c r="CT329" s="42" t="str">
        <f t="shared" si="411"/>
        <v/>
      </c>
      <c r="CU329" s="44" t="str">
        <f t="shared" si="388"/>
        <v/>
      </c>
      <c r="CV329" s="44">
        <f t="shared" si="389"/>
        <v>0</v>
      </c>
      <c r="CW329" s="42" t="str">
        <f t="shared" si="390"/>
        <v/>
      </c>
      <c r="DA329" s="6">
        <f t="shared" ref="DA329:DA366" si="426">DA328+1</f>
        <v>323</v>
      </c>
      <c r="DF329" s="42" t="str">
        <f t="shared" si="392"/>
        <v>NA</v>
      </c>
      <c r="DG329" s="43" t="str" cm="1">
        <f t="array" ref="DG329">IFERROR(_xlfn.XLOOKUP($B$4&amp;$B$11&amp;DF329,$A$69:$A$91&amp;$B$69:$B$91&amp;$C$69:$C$91,$D$69:$D$91),"")</f>
        <v/>
      </c>
      <c r="DH329" s="44" t="str">
        <f t="shared" si="420"/>
        <v/>
      </c>
      <c r="DI329" s="44">
        <f t="shared" si="393"/>
        <v>0</v>
      </c>
      <c r="DJ329" s="44">
        <f t="shared" si="394"/>
        <v>0</v>
      </c>
      <c r="DK329" s="42" t="str">
        <f t="shared" si="395"/>
        <v/>
      </c>
      <c r="DL329" s="42"/>
      <c r="DO329" s="6">
        <f t="shared" ref="DO329:DO366" si="427">DO328+1</f>
        <v>323</v>
      </c>
      <c r="DT329" s="42" t="str">
        <f t="shared" si="396"/>
        <v>NA</v>
      </c>
      <c r="DU329" s="43" t="str" cm="1">
        <f t="array" ref="DU329">IFERROR(_xlfn.XLOOKUP($B$4&amp;$B$11&amp;DT329,$A$69:$A$91&amp;$B$69:$B$91&amp;$C$69:$C$91,$D$69:$D$91),"")</f>
        <v/>
      </c>
      <c r="DV329" s="44" t="str">
        <f t="shared" si="421"/>
        <v/>
      </c>
      <c r="DW329" s="44">
        <f t="shared" si="397"/>
        <v>0</v>
      </c>
      <c r="DX329" s="44">
        <f t="shared" si="398"/>
        <v>0</v>
      </c>
      <c r="DY329" s="42" t="str">
        <f t="shared" si="399"/>
        <v/>
      </c>
      <c r="DZ329" s="42"/>
      <c r="EC329" s="6">
        <f t="shared" ref="EC329:EC366" si="428">EC328+1</f>
        <v>323</v>
      </c>
      <c r="EH329" s="45" t="s">
        <v>62</v>
      </c>
      <c r="EI329" s="110">
        <f t="shared" si="410"/>
        <v>0</v>
      </c>
      <c r="EJ329" s="109">
        <f t="shared" si="407"/>
        <v>0</v>
      </c>
      <c r="EK329" s="109">
        <f t="shared" si="400"/>
        <v>0</v>
      </c>
      <c r="EL329" s="44">
        <f t="shared" si="401"/>
        <v>0</v>
      </c>
      <c r="EM329" s="42" t="str">
        <f t="shared" si="413"/>
        <v/>
      </c>
    </row>
    <row r="330" spans="21:143" x14ac:dyDescent="0.25">
      <c r="U330" s="6">
        <f t="shared" si="422"/>
        <v>324</v>
      </c>
      <c r="Z330" s="30" t="str">
        <f t="shared" si="363"/>
        <v>NA</v>
      </c>
      <c r="AA330" s="28" t="str" cm="1">
        <f t="array" ref="AA330">IFERROR(_xlfn.XLOOKUP($B$4&amp;$B$11&amp;Z330,$A$69:$A$91&amp;$B$69:$B$91&amp;$C$69:$C$91,$D$69:$D$91),"")</f>
        <v/>
      </c>
      <c r="AB330" s="30" t="str">
        <f t="shared" si="414"/>
        <v/>
      </c>
      <c r="AC330" s="29" t="str">
        <f t="shared" si="364"/>
        <v/>
      </c>
      <c r="AD330" s="29">
        <f t="shared" si="365"/>
        <v>0</v>
      </c>
      <c r="AE330" s="30" t="str">
        <f t="shared" si="366"/>
        <v/>
      </c>
      <c r="AI330" s="6">
        <f t="shared" si="423"/>
        <v>324</v>
      </c>
      <c r="AN330" s="32" t="str">
        <f t="shared" si="368"/>
        <v>NA</v>
      </c>
      <c r="AO330" s="33" t="str" cm="1">
        <f t="array" ref="AO330">IFERROR(_xlfn.XLOOKUP($B$4&amp;$B$11&amp;AN330,$A$69:$A$91&amp;$B$69:$B$91&amp;$C$69:$C$91,$D$69:$D$91),"")</f>
        <v/>
      </c>
      <c r="AP330" s="32" t="str">
        <f t="shared" si="415"/>
        <v/>
      </c>
      <c r="AQ330" s="37" t="str">
        <f t="shared" si="369"/>
        <v/>
      </c>
      <c r="AR330" s="37">
        <f t="shared" si="370"/>
        <v>0</v>
      </c>
      <c r="AS330" s="32" t="str">
        <f t="shared" si="371"/>
        <v/>
      </c>
      <c r="AT330" s="32"/>
      <c r="AU330" s="8"/>
      <c r="AW330" s="20">
        <f t="shared" si="412"/>
        <v>324</v>
      </c>
      <c r="BB330" s="32" t="str">
        <f t="shared" si="372"/>
        <v>NA</v>
      </c>
      <c r="BC330" s="33" t="str" cm="1">
        <f t="array" ref="BC330">IFERROR(_xlfn.XLOOKUP($B$4&amp;$B$11&amp;BB330,$A$69:$A$91&amp;$B$69:$B$91&amp;$C$69:$C$91,$D$69:$D$91),"")</f>
        <v/>
      </c>
      <c r="BD330" s="37" t="str">
        <f t="shared" si="416"/>
        <v/>
      </c>
      <c r="BE330" s="37">
        <f t="shared" si="373"/>
        <v>0</v>
      </c>
      <c r="BF330" s="37">
        <f t="shared" si="374"/>
        <v>0</v>
      </c>
      <c r="BG330" s="32" t="str">
        <f t="shared" si="375"/>
        <v/>
      </c>
      <c r="BK330" s="20">
        <f t="shared" si="417"/>
        <v>324</v>
      </c>
      <c r="BP330" s="32" t="str">
        <f t="shared" si="376"/>
        <v>NA</v>
      </c>
      <c r="BQ330" s="33" t="str" cm="1">
        <f t="array" ref="BQ330">IFERROR(_xlfn.XLOOKUP($B$4&amp;$B$11&amp;BP330,$A$69:$A$91&amp;$B$69:$B$91&amp;$C$69:$C$91,$D$69:$D$91),"")</f>
        <v/>
      </c>
      <c r="BR330" s="37" t="str">
        <f t="shared" si="418"/>
        <v/>
      </c>
      <c r="BS330" s="37">
        <f t="shared" si="377"/>
        <v>0</v>
      </c>
      <c r="BT330" s="37">
        <f t="shared" si="378"/>
        <v>0</v>
      </c>
      <c r="BU330" s="32" t="str">
        <f t="shared" si="379"/>
        <v/>
      </c>
      <c r="BV330" s="32"/>
      <c r="BY330" s="6">
        <f t="shared" si="424"/>
        <v>324</v>
      </c>
      <c r="CD330" s="42" t="str">
        <f t="shared" si="382"/>
        <v>NA</v>
      </c>
      <c r="CE330" s="43" t="str" cm="1">
        <f t="array" ref="CE330">IFERROR(_xlfn.XLOOKUP($B$4&amp;$B$11&amp;CD330,$A$69:$A$91&amp;$B$69:$B$91&amp;$C$69:$C$91,$D$69:$D$91),"")</f>
        <v/>
      </c>
      <c r="CF330" s="42" t="str">
        <f t="shared" si="419"/>
        <v/>
      </c>
      <c r="CG330" s="44" t="str">
        <f t="shared" si="383"/>
        <v/>
      </c>
      <c r="CH330" s="44">
        <f t="shared" si="384"/>
        <v>395</v>
      </c>
      <c r="CI330" s="42" t="str">
        <f t="shared" si="385"/>
        <v/>
      </c>
      <c r="CJ330" s="42"/>
      <c r="CM330" s="6">
        <f t="shared" si="425"/>
        <v>324</v>
      </c>
      <c r="CR330" s="42" t="str">
        <f t="shared" si="387"/>
        <v>NA</v>
      </c>
      <c r="CS330" s="43" t="str" cm="1">
        <f t="array" ref="CS330">IFERROR(_xlfn.XLOOKUP($B$4&amp;$B$11&amp;CR330,$A$69:$A$91&amp;$B$69:$B$91&amp;$C$69:$C$91,$D$69:$D$91),"")</f>
        <v/>
      </c>
      <c r="CT330" s="42" t="str">
        <f t="shared" si="411"/>
        <v/>
      </c>
      <c r="CU330" s="44" t="str">
        <f t="shared" si="388"/>
        <v/>
      </c>
      <c r="CV330" s="44">
        <f t="shared" si="389"/>
        <v>0</v>
      </c>
      <c r="CW330" s="42" t="str">
        <f t="shared" si="390"/>
        <v/>
      </c>
      <c r="DA330" s="6">
        <f t="shared" si="426"/>
        <v>324</v>
      </c>
      <c r="DF330" s="42" t="str">
        <f t="shared" si="392"/>
        <v>NA</v>
      </c>
      <c r="DG330" s="43" t="str" cm="1">
        <f t="array" ref="DG330">IFERROR(_xlfn.XLOOKUP($B$4&amp;$B$11&amp;DF330,$A$69:$A$91&amp;$B$69:$B$91&amp;$C$69:$C$91,$D$69:$D$91),"")</f>
        <v/>
      </c>
      <c r="DH330" s="44" t="str">
        <f t="shared" si="420"/>
        <v/>
      </c>
      <c r="DI330" s="44">
        <f t="shared" si="393"/>
        <v>0</v>
      </c>
      <c r="DJ330" s="44">
        <f t="shared" si="394"/>
        <v>395</v>
      </c>
      <c r="DK330" s="42" t="str">
        <f t="shared" si="395"/>
        <v/>
      </c>
      <c r="DL330" s="42"/>
      <c r="DO330" s="6">
        <f t="shared" si="427"/>
        <v>324</v>
      </c>
      <c r="DT330" s="42" t="str">
        <f t="shared" si="396"/>
        <v>NA</v>
      </c>
      <c r="DU330" s="43" t="str" cm="1">
        <f t="array" ref="DU330">IFERROR(_xlfn.XLOOKUP($B$4&amp;$B$11&amp;DT330,$A$69:$A$91&amp;$B$69:$B$91&amp;$C$69:$C$91,$D$69:$D$91),"")</f>
        <v/>
      </c>
      <c r="DV330" s="44" t="str">
        <f t="shared" si="421"/>
        <v/>
      </c>
      <c r="DW330" s="44">
        <f t="shared" si="397"/>
        <v>0</v>
      </c>
      <c r="DX330" s="44">
        <f t="shared" si="398"/>
        <v>0</v>
      </c>
      <c r="DY330" s="42" t="str">
        <f t="shared" si="399"/>
        <v/>
      </c>
      <c r="DZ330" s="42"/>
      <c r="EC330" s="6">
        <f t="shared" si="428"/>
        <v>324</v>
      </c>
      <c r="EH330" s="45" t="s">
        <v>62</v>
      </c>
      <c r="EI330" s="110">
        <f t="shared" si="410"/>
        <v>0</v>
      </c>
      <c r="EJ330" s="109">
        <f t="shared" si="407"/>
        <v>0</v>
      </c>
      <c r="EK330" s="109">
        <f t="shared" si="400"/>
        <v>0</v>
      </c>
      <c r="EL330" s="44">
        <f t="shared" si="401"/>
        <v>395</v>
      </c>
      <c r="EM330" s="42" t="str">
        <f t="shared" si="413"/>
        <v/>
      </c>
    </row>
    <row r="331" spans="21:143" x14ac:dyDescent="0.25">
      <c r="U331" s="6">
        <f t="shared" si="422"/>
        <v>325</v>
      </c>
      <c r="Z331" s="30" t="str">
        <f t="shared" si="363"/>
        <v>NA</v>
      </c>
      <c r="AA331" s="28" t="str" cm="1">
        <f t="array" ref="AA331">IFERROR(_xlfn.XLOOKUP($B$4&amp;$B$11&amp;Z331,$A$69:$A$91&amp;$B$69:$B$91&amp;$C$69:$C$91,$D$69:$D$91),"")</f>
        <v/>
      </c>
      <c r="AB331" s="30" t="str">
        <f t="shared" si="414"/>
        <v/>
      </c>
      <c r="AC331" s="29" t="str">
        <f t="shared" si="364"/>
        <v/>
      </c>
      <c r="AD331" s="29">
        <f t="shared" si="365"/>
        <v>0</v>
      </c>
      <c r="AE331" s="30" t="str">
        <f t="shared" si="366"/>
        <v/>
      </c>
      <c r="AI331" s="6">
        <f t="shared" si="423"/>
        <v>325</v>
      </c>
      <c r="AN331" s="32" t="str">
        <f t="shared" si="368"/>
        <v>NA</v>
      </c>
      <c r="AO331" s="33" t="str" cm="1">
        <f t="array" ref="AO331">IFERROR(_xlfn.XLOOKUP($B$4&amp;$B$11&amp;AN331,$A$69:$A$91&amp;$B$69:$B$91&amp;$C$69:$C$91,$D$69:$D$91),"")</f>
        <v/>
      </c>
      <c r="AP331" s="32" t="str">
        <f t="shared" si="415"/>
        <v/>
      </c>
      <c r="AQ331" s="37" t="str">
        <f t="shared" si="369"/>
        <v/>
      </c>
      <c r="AR331" s="37">
        <f t="shared" si="370"/>
        <v>0</v>
      </c>
      <c r="AS331" s="32" t="str">
        <f t="shared" si="371"/>
        <v/>
      </c>
      <c r="AT331" s="32"/>
      <c r="AU331" s="8"/>
      <c r="AW331" s="20">
        <f t="shared" si="412"/>
        <v>325</v>
      </c>
      <c r="BB331" s="32" t="str">
        <f t="shared" si="372"/>
        <v>NA</v>
      </c>
      <c r="BC331" s="33" t="str" cm="1">
        <f t="array" ref="BC331">IFERROR(_xlfn.XLOOKUP($B$4&amp;$B$11&amp;BB331,$A$69:$A$91&amp;$B$69:$B$91&amp;$C$69:$C$91,$D$69:$D$91),"")</f>
        <v/>
      </c>
      <c r="BD331" s="37" t="str">
        <f t="shared" si="416"/>
        <v/>
      </c>
      <c r="BE331" s="37">
        <f t="shared" si="373"/>
        <v>0</v>
      </c>
      <c r="BF331" s="37">
        <f t="shared" si="374"/>
        <v>0</v>
      </c>
      <c r="BG331" s="32" t="str">
        <f t="shared" si="375"/>
        <v/>
      </c>
      <c r="BK331" s="20">
        <f t="shared" si="417"/>
        <v>325</v>
      </c>
      <c r="BP331" s="32" t="str">
        <f t="shared" si="376"/>
        <v>NA</v>
      </c>
      <c r="BQ331" s="33" t="str" cm="1">
        <f t="array" ref="BQ331">IFERROR(_xlfn.XLOOKUP($B$4&amp;$B$11&amp;BP331,$A$69:$A$91&amp;$B$69:$B$91&amp;$C$69:$C$91,$D$69:$D$91),"")</f>
        <v/>
      </c>
      <c r="BR331" s="37" t="str">
        <f t="shared" si="418"/>
        <v/>
      </c>
      <c r="BS331" s="37">
        <f t="shared" si="377"/>
        <v>0</v>
      </c>
      <c r="BT331" s="37">
        <f t="shared" si="378"/>
        <v>0</v>
      </c>
      <c r="BU331" s="32" t="str">
        <f t="shared" si="379"/>
        <v/>
      </c>
      <c r="BV331" s="32"/>
      <c r="BY331" s="6">
        <f t="shared" si="424"/>
        <v>325</v>
      </c>
      <c r="CD331" s="42" t="str">
        <f t="shared" si="382"/>
        <v>NA</v>
      </c>
      <c r="CE331" s="43" t="str" cm="1">
        <f t="array" ref="CE331">IFERROR(_xlfn.XLOOKUP($B$4&amp;$B$11&amp;CD331,$A$69:$A$91&amp;$B$69:$B$91&amp;$C$69:$C$91,$D$69:$D$91),"")</f>
        <v/>
      </c>
      <c r="CF331" s="42" t="str">
        <f t="shared" si="419"/>
        <v/>
      </c>
      <c r="CG331" s="44" t="str">
        <f t="shared" si="383"/>
        <v/>
      </c>
      <c r="CH331" s="44">
        <f t="shared" si="384"/>
        <v>0</v>
      </c>
      <c r="CI331" s="42" t="str">
        <f t="shared" si="385"/>
        <v/>
      </c>
      <c r="CJ331" s="42"/>
      <c r="CM331" s="6">
        <f t="shared" si="425"/>
        <v>325</v>
      </c>
      <c r="CR331" s="42" t="str">
        <f t="shared" si="387"/>
        <v>NA</v>
      </c>
      <c r="CS331" s="43" t="str" cm="1">
        <f t="array" ref="CS331">IFERROR(_xlfn.XLOOKUP($B$4&amp;$B$11&amp;CR331,$A$69:$A$91&amp;$B$69:$B$91&amp;$C$69:$C$91,$D$69:$D$91),"")</f>
        <v/>
      </c>
      <c r="CT331" s="42" t="str">
        <f t="shared" si="411"/>
        <v/>
      </c>
      <c r="CU331" s="44" t="str">
        <f t="shared" si="388"/>
        <v/>
      </c>
      <c r="CV331" s="44">
        <f t="shared" si="389"/>
        <v>0</v>
      </c>
      <c r="CW331" s="42" t="str">
        <f t="shared" si="390"/>
        <v/>
      </c>
      <c r="DA331" s="6">
        <f t="shared" si="426"/>
        <v>325</v>
      </c>
      <c r="DF331" s="42" t="str">
        <f t="shared" si="392"/>
        <v>NA</v>
      </c>
      <c r="DG331" s="43" t="str" cm="1">
        <f t="array" ref="DG331">IFERROR(_xlfn.XLOOKUP($B$4&amp;$B$11&amp;DF331,$A$69:$A$91&amp;$B$69:$B$91&amp;$C$69:$C$91,$D$69:$D$91),"")</f>
        <v/>
      </c>
      <c r="DH331" s="44" t="str">
        <f t="shared" si="420"/>
        <v/>
      </c>
      <c r="DI331" s="44">
        <f t="shared" si="393"/>
        <v>0</v>
      </c>
      <c r="DJ331" s="44">
        <f t="shared" si="394"/>
        <v>0</v>
      </c>
      <c r="DK331" s="42" t="str">
        <f t="shared" si="395"/>
        <v/>
      </c>
      <c r="DL331" s="42"/>
      <c r="DO331" s="6">
        <f t="shared" si="427"/>
        <v>325</v>
      </c>
      <c r="DT331" s="42" t="str">
        <f t="shared" si="396"/>
        <v>NA</v>
      </c>
      <c r="DU331" s="43" t="str" cm="1">
        <f t="array" ref="DU331">IFERROR(_xlfn.XLOOKUP($B$4&amp;$B$11&amp;DT331,$A$69:$A$91&amp;$B$69:$B$91&amp;$C$69:$C$91,$D$69:$D$91),"")</f>
        <v/>
      </c>
      <c r="DV331" s="44" t="str">
        <f t="shared" si="421"/>
        <v/>
      </c>
      <c r="DW331" s="44">
        <f t="shared" si="397"/>
        <v>0</v>
      </c>
      <c r="DX331" s="44">
        <f t="shared" si="398"/>
        <v>0</v>
      </c>
      <c r="DY331" s="42" t="str">
        <f t="shared" si="399"/>
        <v/>
      </c>
      <c r="DZ331" s="42"/>
      <c r="EC331" s="6">
        <f t="shared" si="428"/>
        <v>325</v>
      </c>
      <c r="EH331" s="45" t="s">
        <v>62</v>
      </c>
      <c r="EI331" s="110">
        <f t="shared" si="410"/>
        <v>0</v>
      </c>
      <c r="EJ331" s="109">
        <f t="shared" si="407"/>
        <v>0</v>
      </c>
      <c r="EK331" s="109">
        <f t="shared" si="400"/>
        <v>0</v>
      </c>
      <c r="EL331" s="44">
        <f t="shared" si="401"/>
        <v>0</v>
      </c>
      <c r="EM331" s="42" t="str">
        <f t="shared" si="413"/>
        <v/>
      </c>
    </row>
    <row r="332" spans="21:143" x14ac:dyDescent="0.25">
      <c r="U332" s="6">
        <f t="shared" si="422"/>
        <v>326</v>
      </c>
      <c r="Z332" s="30" t="str">
        <f t="shared" si="363"/>
        <v>NA</v>
      </c>
      <c r="AA332" s="28" t="str" cm="1">
        <f t="array" ref="AA332">IFERROR(_xlfn.XLOOKUP($B$4&amp;$B$11&amp;Z332,$A$69:$A$91&amp;$B$69:$B$91&amp;$C$69:$C$91,$D$69:$D$91),"")</f>
        <v/>
      </c>
      <c r="AB332" s="30" t="str">
        <f t="shared" si="414"/>
        <v/>
      </c>
      <c r="AC332" s="29" t="str">
        <f t="shared" si="364"/>
        <v/>
      </c>
      <c r="AD332" s="29">
        <f t="shared" si="365"/>
        <v>0</v>
      </c>
      <c r="AE332" s="30" t="str">
        <f t="shared" si="366"/>
        <v/>
      </c>
      <c r="AI332" s="6">
        <f t="shared" si="423"/>
        <v>326</v>
      </c>
      <c r="AN332" s="32" t="str">
        <f t="shared" si="368"/>
        <v>NA</v>
      </c>
      <c r="AO332" s="33" t="str" cm="1">
        <f t="array" ref="AO332">IFERROR(_xlfn.XLOOKUP($B$4&amp;$B$11&amp;AN332,$A$69:$A$91&amp;$B$69:$B$91&amp;$C$69:$C$91,$D$69:$D$91),"")</f>
        <v/>
      </c>
      <c r="AP332" s="32" t="str">
        <f t="shared" si="415"/>
        <v/>
      </c>
      <c r="AQ332" s="37" t="str">
        <f t="shared" si="369"/>
        <v/>
      </c>
      <c r="AR332" s="37">
        <f t="shared" si="370"/>
        <v>0</v>
      </c>
      <c r="AS332" s="32" t="str">
        <f t="shared" si="371"/>
        <v/>
      </c>
      <c r="AT332" s="32"/>
      <c r="AU332" s="8"/>
      <c r="AW332" s="20">
        <f t="shared" si="412"/>
        <v>326</v>
      </c>
      <c r="BB332" s="32" t="str">
        <f t="shared" si="372"/>
        <v>NA</v>
      </c>
      <c r="BC332" s="33" t="str" cm="1">
        <f t="array" ref="BC332">IFERROR(_xlfn.XLOOKUP($B$4&amp;$B$11&amp;BB332,$A$69:$A$91&amp;$B$69:$B$91&amp;$C$69:$C$91,$D$69:$D$91),"")</f>
        <v/>
      </c>
      <c r="BD332" s="37" t="str">
        <f t="shared" si="416"/>
        <v/>
      </c>
      <c r="BE332" s="37">
        <f t="shared" si="373"/>
        <v>0</v>
      </c>
      <c r="BF332" s="37">
        <f t="shared" si="374"/>
        <v>0</v>
      </c>
      <c r="BG332" s="32" t="str">
        <f t="shared" si="375"/>
        <v/>
      </c>
      <c r="BK332" s="20">
        <f t="shared" si="417"/>
        <v>326</v>
      </c>
      <c r="BP332" s="32" t="str">
        <f t="shared" si="376"/>
        <v>NA</v>
      </c>
      <c r="BQ332" s="33" t="str" cm="1">
        <f t="array" ref="BQ332">IFERROR(_xlfn.XLOOKUP($B$4&amp;$B$11&amp;BP332,$A$69:$A$91&amp;$B$69:$B$91&amp;$C$69:$C$91,$D$69:$D$91),"")</f>
        <v/>
      </c>
      <c r="BR332" s="37" t="str">
        <f t="shared" si="418"/>
        <v/>
      </c>
      <c r="BS332" s="37">
        <f t="shared" si="377"/>
        <v>0</v>
      </c>
      <c r="BT332" s="37">
        <f t="shared" si="378"/>
        <v>0</v>
      </c>
      <c r="BU332" s="32" t="str">
        <f t="shared" si="379"/>
        <v/>
      </c>
      <c r="BV332" s="32"/>
      <c r="BY332" s="6">
        <f t="shared" si="424"/>
        <v>326</v>
      </c>
      <c r="CD332" s="42" t="str">
        <f t="shared" si="382"/>
        <v>NA</v>
      </c>
      <c r="CE332" s="43" t="str" cm="1">
        <f t="array" ref="CE332">IFERROR(_xlfn.XLOOKUP($B$4&amp;$B$11&amp;CD332,$A$69:$A$91&amp;$B$69:$B$91&amp;$C$69:$C$91,$D$69:$D$91),"")</f>
        <v/>
      </c>
      <c r="CF332" s="42" t="str">
        <f t="shared" si="419"/>
        <v/>
      </c>
      <c r="CG332" s="44" t="str">
        <f t="shared" si="383"/>
        <v/>
      </c>
      <c r="CH332" s="44">
        <f t="shared" si="384"/>
        <v>0</v>
      </c>
      <c r="CI332" s="42" t="str">
        <f t="shared" si="385"/>
        <v/>
      </c>
      <c r="CJ332" s="42"/>
      <c r="CM332" s="6">
        <f t="shared" si="425"/>
        <v>326</v>
      </c>
      <c r="CR332" s="42" t="str">
        <f t="shared" si="387"/>
        <v>NA</v>
      </c>
      <c r="CS332" s="43" t="str" cm="1">
        <f t="array" ref="CS332">IFERROR(_xlfn.XLOOKUP($B$4&amp;$B$11&amp;CR332,$A$69:$A$91&amp;$B$69:$B$91&amp;$C$69:$C$91,$D$69:$D$91),"")</f>
        <v/>
      </c>
      <c r="CT332" s="42" t="str">
        <f t="shared" si="411"/>
        <v/>
      </c>
      <c r="CU332" s="44" t="str">
        <f t="shared" si="388"/>
        <v/>
      </c>
      <c r="CV332" s="44">
        <f t="shared" si="389"/>
        <v>0</v>
      </c>
      <c r="CW332" s="42" t="str">
        <f t="shared" si="390"/>
        <v/>
      </c>
      <c r="DA332" s="6">
        <f t="shared" si="426"/>
        <v>326</v>
      </c>
      <c r="DF332" s="42" t="str">
        <f t="shared" si="392"/>
        <v>NA</v>
      </c>
      <c r="DG332" s="43" t="str" cm="1">
        <f t="array" ref="DG332">IFERROR(_xlfn.XLOOKUP($B$4&amp;$B$11&amp;DF332,$A$69:$A$91&amp;$B$69:$B$91&amp;$C$69:$C$91,$D$69:$D$91),"")</f>
        <v/>
      </c>
      <c r="DH332" s="44" t="str">
        <f t="shared" si="420"/>
        <v/>
      </c>
      <c r="DI332" s="44">
        <f t="shared" si="393"/>
        <v>0</v>
      </c>
      <c r="DJ332" s="44">
        <f t="shared" si="394"/>
        <v>0</v>
      </c>
      <c r="DK332" s="42" t="str">
        <f t="shared" si="395"/>
        <v/>
      </c>
      <c r="DL332" s="42"/>
      <c r="DO332" s="6">
        <f t="shared" si="427"/>
        <v>326</v>
      </c>
      <c r="DT332" s="42" t="str">
        <f t="shared" si="396"/>
        <v>NA</v>
      </c>
      <c r="DU332" s="43" t="str" cm="1">
        <f t="array" ref="DU332">IFERROR(_xlfn.XLOOKUP($B$4&amp;$B$11&amp;DT332,$A$69:$A$91&amp;$B$69:$B$91&amp;$C$69:$C$91,$D$69:$D$91),"")</f>
        <v/>
      </c>
      <c r="DV332" s="44" t="str">
        <f t="shared" si="421"/>
        <v/>
      </c>
      <c r="DW332" s="44">
        <f t="shared" si="397"/>
        <v>0</v>
      </c>
      <c r="DX332" s="44">
        <f t="shared" si="398"/>
        <v>0</v>
      </c>
      <c r="DY332" s="42" t="str">
        <f t="shared" si="399"/>
        <v/>
      </c>
      <c r="DZ332" s="42"/>
      <c r="EC332" s="6">
        <f t="shared" si="428"/>
        <v>326</v>
      </c>
      <c r="EH332" s="45" t="s">
        <v>62</v>
      </c>
      <c r="EI332" s="110">
        <f t="shared" si="410"/>
        <v>0</v>
      </c>
      <c r="EJ332" s="109">
        <f t="shared" si="407"/>
        <v>0</v>
      </c>
      <c r="EK332" s="109">
        <f t="shared" si="400"/>
        <v>0</v>
      </c>
      <c r="EL332" s="44">
        <f t="shared" si="401"/>
        <v>0</v>
      </c>
      <c r="EM332" s="42" t="str">
        <f t="shared" si="413"/>
        <v/>
      </c>
    </row>
    <row r="333" spans="21:143" x14ac:dyDescent="0.25">
      <c r="U333" s="6">
        <f t="shared" si="422"/>
        <v>327</v>
      </c>
      <c r="Z333" s="30" t="str">
        <f t="shared" ref="Z333:Z366" si="429">IF(U333&lt;=$B$8*12,IF(AND($B$4="Fixed Rate",OR($B$11="Principal and Interest",$B$11="Interest Only"),U333&lt;=$B$7*12),"N",IF(AND($B$4="Fixed Rate",OR($B$11="Principal and Interest",$B$11="Interest Only"),U333&gt;$B$7*12),"Y",IF(AND($B$4="Variable Rate",$B$11="Principal and Interest"),"N",IF(AND($B$4="Variable Rate",$B$11="Interest Only",U333&lt;=$B$53),"N","Y")))),"NA")</f>
        <v>NA</v>
      </c>
      <c r="AA333" s="28" t="str" cm="1">
        <f t="array" ref="AA333">IFERROR(_xlfn.XLOOKUP($B$4&amp;$B$11&amp;Z333,$A$69:$A$91&amp;$B$69:$B$91&amp;$C$69:$C$91,$D$69:$D$91),"")</f>
        <v/>
      </c>
      <c r="AB333" s="30" t="str">
        <f t="shared" si="414"/>
        <v/>
      </c>
      <c r="AC333" s="29" t="str">
        <f t="shared" ref="AC333:AC366" si="430">IFERROR(IF(Z333="N",PMT(AA333/12,$B$8*12,-$B$5,0),PMT(AA333/12,COUNTIF(Z:Z,"Y"),-($B$5+CUMPRINC($B$6/12,$B$8*12,$B$5,1,COUNTIF(Z:Z,"N")-1,0)),0)),"")</f>
        <v/>
      </c>
      <c r="AD333" s="29">
        <f t="shared" ref="AD333:AD366" si="431">IF(U333=0,$B$30+$B$31+$B$32,IF(U333=$B$8*12,$B$33,0))</f>
        <v>0</v>
      </c>
      <c r="AE333" s="30" t="str">
        <f t="shared" ref="AE333:AE396" si="432">IF(U333=0,AC333+AD333-AB333,IF(U333&gt;$B$8*12,"",AC333+AD333))</f>
        <v/>
      </c>
      <c r="AI333" s="6">
        <f t="shared" si="423"/>
        <v>327</v>
      </c>
      <c r="AN333" s="32" t="str">
        <f t="shared" ref="AN333:AN366" si="433">IF(AI333&lt;=$B$8*12,IF(AND($B$4="Fixed Rate",OR($B$11="Principal and Interest",$B$11="Interest Only"),AI333&lt;=$B$7*12),"N",IF(AND($B$4="Fixed Rate",OR($B$11="Principal and Interest",$B$11="Interest Only"),AI333&gt;$B$7*12),"Y",IF(AND($B$4="Variable Rate",$B$11="Principal and Interest"),"N",IF(AND($B$4="Variable Rate",$B$11="Interest Only",AI333&lt;=$B$53),"N","Y")))),"NA")</f>
        <v>NA</v>
      </c>
      <c r="AO333" s="33" t="str" cm="1">
        <f t="array" ref="AO333">IFERROR(_xlfn.XLOOKUP($B$4&amp;$B$11&amp;AN333,$A$69:$A$91&amp;$B$69:$B$91&amp;$C$69:$C$91,$D$69:$D$91),"")</f>
        <v/>
      </c>
      <c r="AP333" s="32" t="str">
        <f t="shared" si="415"/>
        <v/>
      </c>
      <c r="AQ333" s="37" t="str">
        <f t="shared" ref="AQ333:AQ366" si="434">IFERROR(IF(AN333="N",PMT(AO333/12,$B$8*12,-$B$5,0),PMT(AO333/12,COUNTIF(AN:AN,"Y"),-($B$5+CUMPRINC($B$6/12,$B$8*12,$B$5,1,COUNTIF(AN:AN,"N")-1,0)),0)),"")</f>
        <v/>
      </c>
      <c r="AR333" s="37">
        <f t="shared" ref="AR333:AR366" si="435">IF(AI333=0,$C$32+$C$30+$C$31,IF(AI333=$B$8*12,$C$33,0))</f>
        <v>0</v>
      </c>
      <c r="AS333" s="32" t="str">
        <f t="shared" ref="AS333:AS396" si="436">IF(AI333=0,AQ333+AR333-AP333,IF(AI333&gt;$B$8*12,"",AQ333+AR333))</f>
        <v/>
      </c>
      <c r="AT333" s="32"/>
      <c r="AU333" s="8"/>
      <c r="AW333" s="20">
        <f t="shared" si="412"/>
        <v>327</v>
      </c>
      <c r="BB333" s="32" t="str">
        <f t="shared" ref="BB333:BB366" si="437">IF(AW333&lt;=$B$8*12,IF(AND($B$4="Fixed Rate",OR($B$11="Principal and Interest",$B$11="Interest Only"),AW333&lt;=$B$7*12),"N",IF(AND($B$4="Fixed Rate",OR($B$11="Principal and Interest",$B$11="Interest Only"),AW333&gt;$B$7*12),"Y",IF(AND($B$4="Variable Rate",$B$11="Principal and Interest"),"N",IF(AND($B$4="Variable Rate",$B$11="Interest Only",AW333&lt;=$B$53),"N","Y")))),"NA")</f>
        <v>NA</v>
      </c>
      <c r="BC333" s="33" t="str" cm="1">
        <f t="array" ref="BC333">IFERROR(_xlfn.XLOOKUP($B$4&amp;$B$11&amp;BB333,$A$69:$A$91&amp;$B$69:$B$91&amp;$C$69:$C$91,$D$69:$D$91),"")</f>
        <v/>
      </c>
      <c r="BD333" s="37" t="str">
        <f t="shared" si="416"/>
        <v/>
      </c>
      <c r="BE333" s="37">
        <f t="shared" ref="BE333:BE396" si="438">IFERROR(IF(BB333="N",BD333*BC333/12,PMT(BC333/12,COUNTIF(BB:BB,"Y"),-$B$5,0)),0)</f>
        <v>0</v>
      </c>
      <c r="BF333" s="37">
        <f t="shared" ref="BF333:BF366" si="439">IF(AW333=0,$B$30+$B$31+$B$32,IF(AW333=$B$8*12,$B$33,0))</f>
        <v>0</v>
      </c>
      <c r="BG333" s="32" t="str">
        <f t="shared" ref="BG333:BG396" si="440">IF(AW333=0,BE333+BF333-BD333,IF(AW333&gt;$B$8*12,"",BE333+BF333))</f>
        <v/>
      </c>
      <c r="BK333" s="20">
        <f t="shared" si="417"/>
        <v>327</v>
      </c>
      <c r="BP333" s="32" t="str">
        <f t="shared" ref="BP333:BP366" si="441">IF(BK333&lt;=$B$8*12,IF(AND($B$4="Fixed Rate",OR($B$11="Principal and Interest",$B$11="Interest Only"),BK333&lt;=$B$7*12),"N",IF(AND($B$4="Fixed Rate",OR($B$11="Principal and Interest",$B$11="Interest Only"),BK333&gt;$B$7*12),"Y",IF(AND($B$4="Variable Rate",$B$11="Principal and Interest"),"N",IF(AND($B$4="Variable Rate",$B$11="Interest Only",BK333&lt;=$B$53),"N","Y")))),"NA")</f>
        <v>NA</v>
      </c>
      <c r="BQ333" s="33" t="str" cm="1">
        <f t="array" ref="BQ333">IFERROR(_xlfn.XLOOKUP($B$4&amp;$B$11&amp;BP333,$A$69:$A$91&amp;$B$69:$B$91&amp;$C$69:$C$91,$D$69:$D$91),"")</f>
        <v/>
      </c>
      <c r="BR333" s="37" t="str">
        <f t="shared" si="418"/>
        <v/>
      </c>
      <c r="BS333" s="37">
        <f t="shared" ref="BS333:BS396" si="442">IFERROR(IF(BP333="N",BR333*BQ333/12,PMT(BQ333/12,COUNTIF(BP:BP,"Y"),-$B$5,0)),0)</f>
        <v>0</v>
      </c>
      <c r="BT333" s="37">
        <f t="shared" ref="BT333:BT366" si="443">IF(BK333=0,$C$32+$C$30+$C$31,IF(BK333=$B$8*12,$C$33,0))</f>
        <v>0</v>
      </c>
      <c r="BU333" s="32" t="str">
        <f t="shared" ref="BU333:BU396" si="444">IF(BK333=0,BS333+BT333-BR333,IF(BK333&gt;$B$8*12,"",BS333+BT333))</f>
        <v/>
      </c>
      <c r="BV333" s="32"/>
      <c r="BY333" s="6">
        <f t="shared" si="424"/>
        <v>327</v>
      </c>
      <c r="CD333" s="42" t="str">
        <f t="shared" ref="CD333:CD366" si="445">IF(BY333&lt;=$B$8*12,IF(AND($B$4="Fixed Rate",OR($B$11="Principal and Interest",$B$11="Interest Only"),BY333&lt;=$B$7*12),"N",IF(AND($B$4="Fixed Rate",OR($B$11="Principal and Interest",$B$11="Interest Only"),BY333&gt;$B$7*12),"Y",IF(AND($B$4="Variable Rate",$B$11="Principal and Interest"),"N",IF(AND($B$4="Variable Rate",$B$11="Interest Only",BY333&lt;=$B$53),"N","Y")))),"NA")</f>
        <v>NA</v>
      </c>
      <c r="CE333" s="43" t="str" cm="1">
        <f t="array" ref="CE333">IFERROR(_xlfn.XLOOKUP($B$4&amp;$B$11&amp;CD333,$A$69:$A$91&amp;$B$69:$B$91&amp;$C$69:$C$91,$D$69:$D$91),"")</f>
        <v/>
      </c>
      <c r="CF333" s="42" t="str">
        <f t="shared" si="419"/>
        <v/>
      </c>
      <c r="CG333" s="44" t="str">
        <f t="shared" ref="CG333:CG366" si="446">IFERROR(IF(CD333="N",PMT(CE333/12,$B$8*12,-$B$5,0),PMT(CE333/12,COUNTIF(CD:CD,"Y"),-($B$5+CUMPRINC($B$6/12,$B$8*12,$B$5,1,COUNTIF(CD:CD,"N")-1,0)),0)),"")</f>
        <v/>
      </c>
      <c r="CH333" s="44">
        <f t="shared" ref="CH333:CH366" si="447">IF(BY333=0,$B$39+$B$41,IF(BY333=$B$8*12,$B$40,IF(MOD(BY333,12)=0,$B$41,0)))</f>
        <v>0</v>
      </c>
      <c r="CI333" s="42" t="str">
        <f t="shared" ref="CI333:CI396" si="448">IF(BY333=0,CG333+CH333-CF333,IF(BY333&gt;$B$8*12,"",CG333+CH333))</f>
        <v/>
      </c>
      <c r="CJ333" s="42"/>
      <c r="CM333" s="6">
        <f t="shared" si="425"/>
        <v>327</v>
      </c>
      <c r="CR333" s="42" t="str">
        <f t="shared" ref="CR333:CR366" si="449">IF(CM333&lt;=$B$8*12,IF(AND($B$4="Fixed Rate",OR($B$11="Principal and Interest",$B$11="Interest Only"),CM333&lt;=$B$7*12),"N",IF(AND($B$4="Fixed Rate",OR($B$11="Principal and Interest",$B$11="Interest Only"),CM333&gt;$B$7*12),"Y",IF(AND($B$4="Variable Rate",$B$11="Principal and Interest"),"N",IF(AND($B$4="Variable Rate",$B$11="Interest Only",CM333&lt;=$B$53),"N","Y")))),"NA")</f>
        <v>NA</v>
      </c>
      <c r="CS333" s="43" t="str" cm="1">
        <f t="array" ref="CS333">IFERROR(_xlfn.XLOOKUP($B$4&amp;$B$11&amp;CR333,$A$69:$A$91&amp;$B$69:$B$91&amp;$C$69:$C$91,$D$69:$D$91),"")</f>
        <v/>
      </c>
      <c r="CT333" s="42" t="str">
        <f t="shared" si="411"/>
        <v/>
      </c>
      <c r="CU333" s="44" t="str">
        <f t="shared" ref="CU333:CU366" si="450">IFERROR(IF(CR333="N",PMT(CS333/12,$B$8*12,-$B$5,0),PMT(CS333/12,COUNTIF(CR:CR,"Y"),-($B$5+CUMPRINC($B$6/12,$B$8*12,$B$5,1,COUNTIF(CR:CR,"N")-1,0)),0)),"")</f>
        <v/>
      </c>
      <c r="CV333" s="44">
        <f t="shared" ref="CV333:CV366" si="451">IF(CM333=0,$C$39+$C$37+$C$38,IF(CM333=$B$8*12,$C$40,0))</f>
        <v>0</v>
      </c>
      <c r="CW333" s="42" t="str">
        <f t="shared" ref="CW333:CW396" si="452">IF(CM333=0,CU333+CV333-CT333,IF(CM333&gt;$B$8*12,"",CU333+CV333))</f>
        <v/>
      </c>
      <c r="DA333" s="6">
        <f t="shared" si="426"/>
        <v>327</v>
      </c>
      <c r="DF333" s="42" t="str">
        <f t="shared" ref="DF333:DF366" si="453">IF(DA333&lt;=$B$8*12,IF(AND($B$4="Fixed Rate",OR($B$11="Principal and Interest",$B$11="Interest Only"),DA333&lt;=$B$7*12),"N",IF(AND($B$4="Fixed Rate",OR($B$11="Principal and Interest",$B$11="Interest Only"),DA333&gt;$B$7*12),"Y",IF(AND($B$4="Variable Rate",$B$11="Principal and Interest"),"N",IF(AND($B$4="Variable Rate",$B$11="Interest Only",DA333&lt;=$B$53),"N","Y")))),"NA")</f>
        <v>NA</v>
      </c>
      <c r="DG333" s="43" t="str" cm="1">
        <f t="array" ref="DG333">IFERROR(_xlfn.XLOOKUP($B$4&amp;$B$11&amp;DF333,$A$69:$A$91&amp;$B$69:$B$91&amp;$C$69:$C$91,$D$69:$D$91),"")</f>
        <v/>
      </c>
      <c r="DH333" s="44" t="str">
        <f t="shared" si="420"/>
        <v/>
      </c>
      <c r="DI333" s="44">
        <f t="shared" ref="DI333:DI396" si="454">IFERROR(IF(DF333="N",DH333*DG333/12,PMT(DG333/12,COUNTIF(DF:DF,"Y"),-$B$5,0)),0)</f>
        <v>0</v>
      </c>
      <c r="DJ333" s="44">
        <f t="shared" ref="DJ333:DJ366" si="455">IF(DA333=0,$B$39+$B$41,IF(DA333=$B$8*12,$B$40,IF(MOD(DA333,12)=0,$B$41,0)))</f>
        <v>0</v>
      </c>
      <c r="DK333" s="42" t="str">
        <f t="shared" ref="DK333:DK396" si="456">IF(DA333=0,DI333+DJ333-DH333,IF(DA333&gt;$B$8*12,"",DI333+DJ333))</f>
        <v/>
      </c>
      <c r="DL333" s="42"/>
      <c r="DO333" s="6">
        <f t="shared" si="427"/>
        <v>327</v>
      </c>
      <c r="DT333" s="42" t="str">
        <f t="shared" ref="DT333:DT366" si="457">IF(DO333&lt;=$B$8*12,IF(AND($B$4="Fixed Rate",OR($B$11="Principal and Interest",$B$11="Interest Only"),DO333&lt;=$B$7*12),"N",IF(AND($B$4="Fixed Rate",OR($B$11="Principal and Interest",$B$11="Interest Only"),DO333&gt;$B$7*12),"Y",IF(AND($B$4="Variable Rate",$B$11="Principal and Interest"),"N",IF(AND($B$4="Variable Rate",$B$11="Interest Only",DO333&lt;=$B$53),"N","Y")))),"NA")</f>
        <v>NA</v>
      </c>
      <c r="DU333" s="43" t="str" cm="1">
        <f t="array" ref="DU333">IFERROR(_xlfn.XLOOKUP($B$4&amp;$B$11&amp;DT333,$A$69:$A$91&amp;$B$69:$B$91&amp;$C$69:$C$91,$D$69:$D$91),"")</f>
        <v/>
      </c>
      <c r="DV333" s="44" t="str">
        <f t="shared" si="421"/>
        <v/>
      </c>
      <c r="DW333" s="44">
        <f t="shared" ref="DW333:DW396" si="458">IFERROR(IF(DT333="N",DV333*DU333/12,PMT(DU333/12,COUNTIF(DT:DT,"Y"),-$B$5,0)),0)</f>
        <v>0</v>
      </c>
      <c r="DX333" s="44">
        <f t="shared" ref="DX333:DX366" si="459">IF(DO333=0,$C$39+$C$37+$C$38,IF(DO333=$B$8*12,$C$40,0))</f>
        <v>0</v>
      </c>
      <c r="DY333" s="42" t="str">
        <f t="shared" ref="DY333:DY396" si="460">IF(DO333=0,DW333+DX333-DV333,IF(DO333&gt;$B$8*12,"",DW333+DX333))</f>
        <v/>
      </c>
      <c r="DZ333" s="42"/>
      <c r="EC333" s="6">
        <f t="shared" si="428"/>
        <v>327</v>
      </c>
      <c r="EH333" s="45" t="s">
        <v>62</v>
      </c>
      <c r="EI333" s="110">
        <f t="shared" si="410"/>
        <v>0</v>
      </c>
      <c r="EJ333" s="109">
        <f t="shared" si="407"/>
        <v>0</v>
      </c>
      <c r="EK333" s="109">
        <f t="shared" ref="EK333:EK396" si="461">IF(EC333&lt;=18,EJ333*EI333/12,PMT(EI333/12,$B$8*12-18,-$B$5))</f>
        <v>0</v>
      </c>
      <c r="EL333" s="44">
        <f t="shared" ref="EL333:EL366" si="462">IF(EC333=0,$D$37+$D$39,IF(EC333=$B$8*12,$D$40,IF(AND(MOD(EC333,12)=0,EC333&gt;18),$B$41,0)))</f>
        <v>0</v>
      </c>
      <c r="EM333" s="42" t="str">
        <f t="shared" si="413"/>
        <v/>
      </c>
    </row>
    <row r="334" spans="21:143" x14ac:dyDescent="0.25">
      <c r="U334" s="6">
        <f t="shared" si="422"/>
        <v>328</v>
      </c>
      <c r="Z334" s="30" t="str">
        <f t="shared" si="429"/>
        <v>NA</v>
      </c>
      <c r="AA334" s="28" t="str" cm="1">
        <f t="array" ref="AA334">IFERROR(_xlfn.XLOOKUP($B$4&amp;$B$11&amp;Z334,$A$69:$A$91&amp;$B$69:$B$91&amp;$C$69:$C$91,$D$69:$D$91),"")</f>
        <v/>
      </c>
      <c r="AB334" s="30" t="str">
        <f t="shared" si="414"/>
        <v/>
      </c>
      <c r="AC334" s="29" t="str">
        <f t="shared" si="430"/>
        <v/>
      </c>
      <c r="AD334" s="29">
        <f t="shared" si="431"/>
        <v>0</v>
      </c>
      <c r="AE334" s="30" t="str">
        <f t="shared" si="432"/>
        <v/>
      </c>
      <c r="AI334" s="6">
        <f t="shared" si="423"/>
        <v>328</v>
      </c>
      <c r="AN334" s="32" t="str">
        <f t="shared" si="433"/>
        <v>NA</v>
      </c>
      <c r="AO334" s="33" t="str" cm="1">
        <f t="array" ref="AO334">IFERROR(_xlfn.XLOOKUP($B$4&amp;$B$11&amp;AN334,$A$69:$A$91&amp;$B$69:$B$91&amp;$C$69:$C$91,$D$69:$D$91),"")</f>
        <v/>
      </c>
      <c r="AP334" s="32" t="str">
        <f t="shared" si="415"/>
        <v/>
      </c>
      <c r="AQ334" s="37" t="str">
        <f t="shared" si="434"/>
        <v/>
      </c>
      <c r="AR334" s="37">
        <f t="shared" si="435"/>
        <v>0</v>
      </c>
      <c r="AS334" s="32" t="str">
        <f t="shared" si="436"/>
        <v/>
      </c>
      <c r="AT334" s="32"/>
      <c r="AU334" s="8"/>
      <c r="AW334" s="20">
        <f t="shared" si="412"/>
        <v>328</v>
      </c>
      <c r="BB334" s="32" t="str">
        <f t="shared" si="437"/>
        <v>NA</v>
      </c>
      <c r="BC334" s="33" t="str" cm="1">
        <f t="array" ref="BC334">IFERROR(_xlfn.XLOOKUP($B$4&amp;$B$11&amp;BB334,$A$69:$A$91&amp;$B$69:$B$91&amp;$C$69:$C$91,$D$69:$D$91),"")</f>
        <v/>
      </c>
      <c r="BD334" s="37" t="str">
        <f t="shared" si="416"/>
        <v/>
      </c>
      <c r="BE334" s="37">
        <f t="shared" si="438"/>
        <v>0</v>
      </c>
      <c r="BF334" s="37">
        <f t="shared" si="439"/>
        <v>0</v>
      </c>
      <c r="BG334" s="32" t="str">
        <f t="shared" si="440"/>
        <v/>
      </c>
      <c r="BK334" s="20">
        <f t="shared" si="417"/>
        <v>328</v>
      </c>
      <c r="BP334" s="32" t="str">
        <f t="shared" si="441"/>
        <v>NA</v>
      </c>
      <c r="BQ334" s="33" t="str" cm="1">
        <f t="array" ref="BQ334">IFERROR(_xlfn.XLOOKUP($B$4&amp;$B$11&amp;BP334,$A$69:$A$91&amp;$B$69:$B$91&amp;$C$69:$C$91,$D$69:$D$91),"")</f>
        <v/>
      </c>
      <c r="BR334" s="37" t="str">
        <f t="shared" si="418"/>
        <v/>
      </c>
      <c r="BS334" s="37">
        <f t="shared" si="442"/>
        <v>0</v>
      </c>
      <c r="BT334" s="37">
        <f t="shared" si="443"/>
        <v>0</v>
      </c>
      <c r="BU334" s="32" t="str">
        <f t="shared" si="444"/>
        <v/>
      </c>
      <c r="BV334" s="32"/>
      <c r="BY334" s="6">
        <f t="shared" si="424"/>
        <v>328</v>
      </c>
      <c r="CD334" s="42" t="str">
        <f t="shared" si="445"/>
        <v>NA</v>
      </c>
      <c r="CE334" s="43" t="str" cm="1">
        <f t="array" ref="CE334">IFERROR(_xlfn.XLOOKUP($B$4&amp;$B$11&amp;CD334,$A$69:$A$91&amp;$B$69:$B$91&amp;$C$69:$C$91,$D$69:$D$91),"")</f>
        <v/>
      </c>
      <c r="CF334" s="42" t="str">
        <f t="shared" si="419"/>
        <v/>
      </c>
      <c r="CG334" s="44" t="str">
        <f t="shared" si="446"/>
        <v/>
      </c>
      <c r="CH334" s="44">
        <f t="shared" si="447"/>
        <v>0</v>
      </c>
      <c r="CI334" s="42" t="str">
        <f t="shared" si="448"/>
        <v/>
      </c>
      <c r="CJ334" s="42"/>
      <c r="CM334" s="6">
        <f t="shared" si="425"/>
        <v>328</v>
      </c>
      <c r="CR334" s="42" t="str">
        <f t="shared" si="449"/>
        <v>NA</v>
      </c>
      <c r="CS334" s="43" t="str" cm="1">
        <f t="array" ref="CS334">IFERROR(_xlfn.XLOOKUP($B$4&amp;$B$11&amp;CR334,$A$69:$A$91&amp;$B$69:$B$91&amp;$C$69:$C$91,$D$69:$D$91),"")</f>
        <v/>
      </c>
      <c r="CT334" s="42" t="str">
        <f t="shared" si="411"/>
        <v/>
      </c>
      <c r="CU334" s="44" t="str">
        <f t="shared" si="450"/>
        <v/>
      </c>
      <c r="CV334" s="44">
        <f t="shared" si="451"/>
        <v>0</v>
      </c>
      <c r="CW334" s="42" t="str">
        <f t="shared" si="452"/>
        <v/>
      </c>
      <c r="DA334" s="6">
        <f t="shared" si="426"/>
        <v>328</v>
      </c>
      <c r="DF334" s="42" t="str">
        <f t="shared" si="453"/>
        <v>NA</v>
      </c>
      <c r="DG334" s="43" t="str" cm="1">
        <f t="array" ref="DG334">IFERROR(_xlfn.XLOOKUP($B$4&amp;$B$11&amp;DF334,$A$69:$A$91&amp;$B$69:$B$91&amp;$C$69:$C$91,$D$69:$D$91),"")</f>
        <v/>
      </c>
      <c r="DH334" s="44" t="str">
        <f t="shared" si="420"/>
        <v/>
      </c>
      <c r="DI334" s="44">
        <f t="shared" si="454"/>
        <v>0</v>
      </c>
      <c r="DJ334" s="44">
        <f t="shared" si="455"/>
        <v>0</v>
      </c>
      <c r="DK334" s="42" t="str">
        <f t="shared" si="456"/>
        <v/>
      </c>
      <c r="DL334" s="42"/>
      <c r="DO334" s="6">
        <f t="shared" si="427"/>
        <v>328</v>
      </c>
      <c r="DT334" s="42" t="str">
        <f t="shared" si="457"/>
        <v>NA</v>
      </c>
      <c r="DU334" s="43" t="str" cm="1">
        <f t="array" ref="DU334">IFERROR(_xlfn.XLOOKUP($B$4&amp;$B$11&amp;DT334,$A$69:$A$91&amp;$B$69:$B$91&amp;$C$69:$C$91,$D$69:$D$91),"")</f>
        <v/>
      </c>
      <c r="DV334" s="44" t="str">
        <f t="shared" si="421"/>
        <v/>
      </c>
      <c r="DW334" s="44">
        <f t="shared" si="458"/>
        <v>0</v>
      </c>
      <c r="DX334" s="44">
        <f t="shared" si="459"/>
        <v>0</v>
      </c>
      <c r="DY334" s="42" t="str">
        <f t="shared" si="460"/>
        <v/>
      </c>
      <c r="DZ334" s="42"/>
      <c r="EC334" s="6">
        <f t="shared" si="428"/>
        <v>328</v>
      </c>
      <c r="EH334" s="45" t="s">
        <v>62</v>
      </c>
      <c r="EI334" s="110">
        <f t="shared" si="410"/>
        <v>0</v>
      </c>
      <c r="EJ334" s="109">
        <f t="shared" ref="EJ334:EJ397" si="463">IF(EC334&lt;=18,$B$5,(EJ333-(EK334-EI334*EJ333/12)))</f>
        <v>0</v>
      </c>
      <c r="EK334" s="109">
        <f t="shared" si="461"/>
        <v>0</v>
      </c>
      <c r="EL334" s="44">
        <f t="shared" si="462"/>
        <v>0</v>
      </c>
      <c r="EM334" s="42" t="str">
        <f t="shared" si="413"/>
        <v/>
      </c>
    </row>
    <row r="335" spans="21:143" x14ac:dyDescent="0.25">
      <c r="U335" s="6">
        <f t="shared" si="422"/>
        <v>329</v>
      </c>
      <c r="Z335" s="30" t="str">
        <f t="shared" si="429"/>
        <v>NA</v>
      </c>
      <c r="AA335" s="28" t="str" cm="1">
        <f t="array" ref="AA335">IFERROR(_xlfn.XLOOKUP($B$4&amp;$B$11&amp;Z335,$A$69:$A$91&amp;$B$69:$B$91&amp;$C$69:$C$91,$D$69:$D$91),"")</f>
        <v/>
      </c>
      <c r="AB335" s="30" t="str">
        <f t="shared" si="414"/>
        <v/>
      </c>
      <c r="AC335" s="29" t="str">
        <f t="shared" si="430"/>
        <v/>
      </c>
      <c r="AD335" s="29">
        <f t="shared" si="431"/>
        <v>0</v>
      </c>
      <c r="AE335" s="30" t="str">
        <f t="shared" si="432"/>
        <v/>
      </c>
      <c r="AI335" s="6">
        <f t="shared" si="423"/>
        <v>329</v>
      </c>
      <c r="AN335" s="32" t="str">
        <f t="shared" si="433"/>
        <v>NA</v>
      </c>
      <c r="AO335" s="33" t="str" cm="1">
        <f t="array" ref="AO335">IFERROR(_xlfn.XLOOKUP($B$4&amp;$B$11&amp;AN335,$A$69:$A$91&amp;$B$69:$B$91&amp;$C$69:$C$91,$D$69:$D$91),"")</f>
        <v/>
      </c>
      <c r="AP335" s="32" t="str">
        <f t="shared" si="415"/>
        <v/>
      </c>
      <c r="AQ335" s="37" t="str">
        <f t="shared" si="434"/>
        <v/>
      </c>
      <c r="AR335" s="37">
        <f t="shared" si="435"/>
        <v>0</v>
      </c>
      <c r="AS335" s="32" t="str">
        <f t="shared" si="436"/>
        <v/>
      </c>
      <c r="AT335" s="32"/>
      <c r="AU335" s="8"/>
      <c r="AW335" s="20">
        <f t="shared" si="412"/>
        <v>329</v>
      </c>
      <c r="BB335" s="32" t="str">
        <f t="shared" si="437"/>
        <v>NA</v>
      </c>
      <c r="BC335" s="33" t="str" cm="1">
        <f t="array" ref="BC335">IFERROR(_xlfn.XLOOKUP($B$4&amp;$B$11&amp;BB335,$A$69:$A$91&amp;$B$69:$B$91&amp;$C$69:$C$91,$D$69:$D$91),"")</f>
        <v/>
      </c>
      <c r="BD335" s="37" t="str">
        <f t="shared" si="416"/>
        <v/>
      </c>
      <c r="BE335" s="37">
        <f t="shared" si="438"/>
        <v>0</v>
      </c>
      <c r="BF335" s="37">
        <f t="shared" si="439"/>
        <v>0</v>
      </c>
      <c r="BG335" s="32" t="str">
        <f t="shared" si="440"/>
        <v/>
      </c>
      <c r="BK335" s="20">
        <f t="shared" si="417"/>
        <v>329</v>
      </c>
      <c r="BP335" s="32" t="str">
        <f t="shared" si="441"/>
        <v>NA</v>
      </c>
      <c r="BQ335" s="33" t="str" cm="1">
        <f t="array" ref="BQ335">IFERROR(_xlfn.XLOOKUP($B$4&amp;$B$11&amp;BP335,$A$69:$A$91&amp;$B$69:$B$91&amp;$C$69:$C$91,$D$69:$D$91),"")</f>
        <v/>
      </c>
      <c r="BR335" s="37" t="str">
        <f t="shared" si="418"/>
        <v/>
      </c>
      <c r="BS335" s="37">
        <f t="shared" si="442"/>
        <v>0</v>
      </c>
      <c r="BT335" s="37">
        <f t="shared" si="443"/>
        <v>0</v>
      </c>
      <c r="BU335" s="32" t="str">
        <f t="shared" si="444"/>
        <v/>
      </c>
      <c r="BV335" s="32"/>
      <c r="BY335" s="6">
        <f t="shared" si="424"/>
        <v>329</v>
      </c>
      <c r="CD335" s="42" t="str">
        <f t="shared" si="445"/>
        <v>NA</v>
      </c>
      <c r="CE335" s="43" t="str" cm="1">
        <f t="array" ref="CE335">IFERROR(_xlfn.XLOOKUP($B$4&amp;$B$11&amp;CD335,$A$69:$A$91&amp;$B$69:$B$91&amp;$C$69:$C$91,$D$69:$D$91),"")</f>
        <v/>
      </c>
      <c r="CF335" s="42" t="str">
        <f t="shared" si="419"/>
        <v/>
      </c>
      <c r="CG335" s="44" t="str">
        <f t="shared" si="446"/>
        <v/>
      </c>
      <c r="CH335" s="44">
        <f t="shared" si="447"/>
        <v>0</v>
      </c>
      <c r="CI335" s="42" t="str">
        <f t="shared" si="448"/>
        <v/>
      </c>
      <c r="CJ335" s="42"/>
      <c r="CM335" s="6">
        <f t="shared" si="425"/>
        <v>329</v>
      </c>
      <c r="CR335" s="42" t="str">
        <f t="shared" si="449"/>
        <v>NA</v>
      </c>
      <c r="CS335" s="43" t="str" cm="1">
        <f t="array" ref="CS335">IFERROR(_xlfn.XLOOKUP($B$4&amp;$B$11&amp;CR335,$A$69:$A$91&amp;$B$69:$B$91&amp;$C$69:$C$91,$D$69:$D$91),"")</f>
        <v/>
      </c>
      <c r="CT335" s="42" t="str">
        <f t="shared" si="411"/>
        <v/>
      </c>
      <c r="CU335" s="44" t="str">
        <f t="shared" si="450"/>
        <v/>
      </c>
      <c r="CV335" s="44">
        <f t="shared" si="451"/>
        <v>0</v>
      </c>
      <c r="CW335" s="42" t="str">
        <f t="shared" si="452"/>
        <v/>
      </c>
      <c r="DA335" s="6">
        <f t="shared" si="426"/>
        <v>329</v>
      </c>
      <c r="DF335" s="42" t="str">
        <f t="shared" si="453"/>
        <v>NA</v>
      </c>
      <c r="DG335" s="43" t="str" cm="1">
        <f t="array" ref="DG335">IFERROR(_xlfn.XLOOKUP($B$4&amp;$B$11&amp;DF335,$A$69:$A$91&amp;$B$69:$B$91&amp;$C$69:$C$91,$D$69:$D$91),"")</f>
        <v/>
      </c>
      <c r="DH335" s="44" t="str">
        <f t="shared" si="420"/>
        <v/>
      </c>
      <c r="DI335" s="44">
        <f t="shared" si="454"/>
        <v>0</v>
      </c>
      <c r="DJ335" s="44">
        <f t="shared" si="455"/>
        <v>0</v>
      </c>
      <c r="DK335" s="42" t="str">
        <f t="shared" si="456"/>
        <v/>
      </c>
      <c r="DL335" s="42"/>
      <c r="DO335" s="6">
        <f t="shared" si="427"/>
        <v>329</v>
      </c>
      <c r="DT335" s="42" t="str">
        <f t="shared" si="457"/>
        <v>NA</v>
      </c>
      <c r="DU335" s="43" t="str" cm="1">
        <f t="array" ref="DU335">IFERROR(_xlfn.XLOOKUP($B$4&amp;$B$11&amp;DT335,$A$69:$A$91&amp;$B$69:$B$91&amp;$C$69:$C$91,$D$69:$D$91),"")</f>
        <v/>
      </c>
      <c r="DV335" s="44" t="str">
        <f t="shared" si="421"/>
        <v/>
      </c>
      <c r="DW335" s="44">
        <f t="shared" si="458"/>
        <v>0</v>
      </c>
      <c r="DX335" s="44">
        <f t="shared" si="459"/>
        <v>0</v>
      </c>
      <c r="DY335" s="42" t="str">
        <f t="shared" si="460"/>
        <v/>
      </c>
      <c r="DZ335" s="42"/>
      <c r="EC335" s="6">
        <f t="shared" si="428"/>
        <v>329</v>
      </c>
      <c r="EH335" s="45" t="s">
        <v>62</v>
      </c>
      <c r="EI335" s="110">
        <f t="shared" si="410"/>
        <v>0</v>
      </c>
      <c r="EJ335" s="109">
        <f t="shared" si="463"/>
        <v>0</v>
      </c>
      <c r="EK335" s="109">
        <f t="shared" si="461"/>
        <v>0</v>
      </c>
      <c r="EL335" s="44">
        <f t="shared" si="462"/>
        <v>0</v>
      </c>
      <c r="EM335" s="42" t="str">
        <f t="shared" si="413"/>
        <v/>
      </c>
    </row>
    <row r="336" spans="21:143" x14ac:dyDescent="0.25">
      <c r="U336" s="6">
        <f t="shared" si="422"/>
        <v>330</v>
      </c>
      <c r="Z336" s="30" t="str">
        <f t="shared" si="429"/>
        <v>NA</v>
      </c>
      <c r="AA336" s="28" t="str" cm="1">
        <f t="array" ref="AA336">IFERROR(_xlfn.XLOOKUP($B$4&amp;$B$11&amp;Z336,$A$69:$A$91&amp;$B$69:$B$91&amp;$C$69:$C$91,$D$69:$D$91),"")</f>
        <v/>
      </c>
      <c r="AB336" s="30" t="str">
        <f t="shared" si="414"/>
        <v/>
      </c>
      <c r="AC336" s="29" t="str">
        <f t="shared" si="430"/>
        <v/>
      </c>
      <c r="AD336" s="29">
        <f t="shared" si="431"/>
        <v>0</v>
      </c>
      <c r="AE336" s="30" t="str">
        <f t="shared" si="432"/>
        <v/>
      </c>
      <c r="AI336" s="6">
        <f t="shared" si="423"/>
        <v>330</v>
      </c>
      <c r="AN336" s="32" t="str">
        <f t="shared" si="433"/>
        <v>NA</v>
      </c>
      <c r="AO336" s="33" t="str" cm="1">
        <f t="array" ref="AO336">IFERROR(_xlfn.XLOOKUP($B$4&amp;$B$11&amp;AN336,$A$69:$A$91&amp;$B$69:$B$91&amp;$C$69:$C$91,$D$69:$D$91),"")</f>
        <v/>
      </c>
      <c r="AP336" s="32" t="str">
        <f t="shared" si="415"/>
        <v/>
      </c>
      <c r="AQ336" s="37" t="str">
        <f t="shared" si="434"/>
        <v/>
      </c>
      <c r="AR336" s="37">
        <f t="shared" si="435"/>
        <v>0</v>
      </c>
      <c r="AS336" s="32" t="str">
        <f t="shared" si="436"/>
        <v/>
      </c>
      <c r="AT336" s="32"/>
      <c r="AU336" s="8"/>
      <c r="AW336" s="20">
        <f t="shared" si="412"/>
        <v>330</v>
      </c>
      <c r="BB336" s="32" t="str">
        <f t="shared" si="437"/>
        <v>NA</v>
      </c>
      <c r="BC336" s="33" t="str" cm="1">
        <f t="array" ref="BC336">IFERROR(_xlfn.XLOOKUP($B$4&amp;$B$11&amp;BB336,$A$69:$A$91&amp;$B$69:$B$91&amp;$C$69:$C$91,$D$69:$D$91),"")</f>
        <v/>
      </c>
      <c r="BD336" s="37" t="str">
        <f t="shared" si="416"/>
        <v/>
      </c>
      <c r="BE336" s="37">
        <f t="shared" si="438"/>
        <v>0</v>
      </c>
      <c r="BF336" s="37">
        <f t="shared" si="439"/>
        <v>0</v>
      </c>
      <c r="BG336" s="32" t="str">
        <f t="shared" si="440"/>
        <v/>
      </c>
      <c r="BK336" s="20">
        <f t="shared" si="417"/>
        <v>330</v>
      </c>
      <c r="BP336" s="32" t="str">
        <f t="shared" si="441"/>
        <v>NA</v>
      </c>
      <c r="BQ336" s="33" t="str" cm="1">
        <f t="array" ref="BQ336">IFERROR(_xlfn.XLOOKUP($B$4&amp;$B$11&amp;BP336,$A$69:$A$91&amp;$B$69:$B$91&amp;$C$69:$C$91,$D$69:$D$91),"")</f>
        <v/>
      </c>
      <c r="BR336" s="37" t="str">
        <f t="shared" si="418"/>
        <v/>
      </c>
      <c r="BS336" s="37">
        <f t="shared" si="442"/>
        <v>0</v>
      </c>
      <c r="BT336" s="37">
        <f t="shared" si="443"/>
        <v>0</v>
      </c>
      <c r="BU336" s="32" t="str">
        <f t="shared" si="444"/>
        <v/>
      </c>
      <c r="BV336" s="32"/>
      <c r="BY336" s="6">
        <f t="shared" si="424"/>
        <v>330</v>
      </c>
      <c r="CD336" s="42" t="str">
        <f t="shared" si="445"/>
        <v>NA</v>
      </c>
      <c r="CE336" s="43" t="str" cm="1">
        <f t="array" ref="CE336">IFERROR(_xlfn.XLOOKUP($B$4&amp;$B$11&amp;CD336,$A$69:$A$91&amp;$B$69:$B$91&amp;$C$69:$C$91,$D$69:$D$91),"")</f>
        <v/>
      </c>
      <c r="CF336" s="42" t="str">
        <f t="shared" si="419"/>
        <v/>
      </c>
      <c r="CG336" s="44" t="str">
        <f t="shared" si="446"/>
        <v/>
      </c>
      <c r="CH336" s="44">
        <f t="shared" si="447"/>
        <v>0</v>
      </c>
      <c r="CI336" s="42" t="str">
        <f t="shared" si="448"/>
        <v/>
      </c>
      <c r="CJ336" s="42"/>
      <c r="CM336" s="6">
        <f t="shared" si="425"/>
        <v>330</v>
      </c>
      <c r="CR336" s="42" t="str">
        <f t="shared" si="449"/>
        <v>NA</v>
      </c>
      <c r="CS336" s="43" t="str" cm="1">
        <f t="array" ref="CS336">IFERROR(_xlfn.XLOOKUP($B$4&amp;$B$11&amp;CR336,$A$69:$A$91&amp;$B$69:$B$91&amp;$C$69:$C$91,$D$69:$D$91),"")</f>
        <v/>
      </c>
      <c r="CT336" s="42" t="str">
        <f t="shared" si="411"/>
        <v/>
      </c>
      <c r="CU336" s="44" t="str">
        <f t="shared" si="450"/>
        <v/>
      </c>
      <c r="CV336" s="44">
        <f t="shared" si="451"/>
        <v>0</v>
      </c>
      <c r="CW336" s="42" t="str">
        <f t="shared" si="452"/>
        <v/>
      </c>
      <c r="DA336" s="6">
        <f t="shared" si="426"/>
        <v>330</v>
      </c>
      <c r="DF336" s="42" t="str">
        <f t="shared" si="453"/>
        <v>NA</v>
      </c>
      <c r="DG336" s="43" t="str" cm="1">
        <f t="array" ref="DG336">IFERROR(_xlfn.XLOOKUP($B$4&amp;$B$11&amp;DF336,$A$69:$A$91&amp;$B$69:$B$91&amp;$C$69:$C$91,$D$69:$D$91),"")</f>
        <v/>
      </c>
      <c r="DH336" s="44" t="str">
        <f t="shared" si="420"/>
        <v/>
      </c>
      <c r="DI336" s="44">
        <f t="shared" si="454"/>
        <v>0</v>
      </c>
      <c r="DJ336" s="44">
        <f t="shared" si="455"/>
        <v>0</v>
      </c>
      <c r="DK336" s="42" t="str">
        <f t="shared" si="456"/>
        <v/>
      </c>
      <c r="DL336" s="42"/>
      <c r="DO336" s="6">
        <f t="shared" si="427"/>
        <v>330</v>
      </c>
      <c r="DT336" s="42" t="str">
        <f t="shared" si="457"/>
        <v>NA</v>
      </c>
      <c r="DU336" s="43" t="str" cm="1">
        <f t="array" ref="DU336">IFERROR(_xlfn.XLOOKUP($B$4&amp;$B$11&amp;DT336,$A$69:$A$91&amp;$B$69:$B$91&amp;$C$69:$C$91,$D$69:$D$91),"")</f>
        <v/>
      </c>
      <c r="DV336" s="44" t="str">
        <f t="shared" si="421"/>
        <v/>
      </c>
      <c r="DW336" s="44">
        <f t="shared" si="458"/>
        <v>0</v>
      </c>
      <c r="DX336" s="44">
        <f t="shared" si="459"/>
        <v>0</v>
      </c>
      <c r="DY336" s="42" t="str">
        <f t="shared" si="460"/>
        <v/>
      </c>
      <c r="DZ336" s="42"/>
      <c r="EC336" s="6">
        <f t="shared" si="428"/>
        <v>330</v>
      </c>
      <c r="EH336" s="45" t="s">
        <v>62</v>
      </c>
      <c r="EI336" s="110">
        <f t="shared" si="410"/>
        <v>0</v>
      </c>
      <c r="EJ336" s="109">
        <f t="shared" si="463"/>
        <v>0</v>
      </c>
      <c r="EK336" s="109">
        <f t="shared" si="461"/>
        <v>0</v>
      </c>
      <c r="EL336" s="44">
        <f t="shared" si="462"/>
        <v>0</v>
      </c>
      <c r="EM336" s="42" t="str">
        <f t="shared" si="413"/>
        <v/>
      </c>
    </row>
    <row r="337" spans="21:143" x14ac:dyDescent="0.25">
      <c r="U337" s="6">
        <f t="shared" si="422"/>
        <v>331</v>
      </c>
      <c r="Z337" s="30" t="str">
        <f t="shared" si="429"/>
        <v>NA</v>
      </c>
      <c r="AA337" s="28" t="str" cm="1">
        <f t="array" ref="AA337">IFERROR(_xlfn.XLOOKUP($B$4&amp;$B$11&amp;Z337,$A$69:$A$91&amp;$B$69:$B$91&amp;$C$69:$C$91,$D$69:$D$91),"")</f>
        <v/>
      </c>
      <c r="AB337" s="30" t="str">
        <f t="shared" si="414"/>
        <v/>
      </c>
      <c r="AC337" s="29" t="str">
        <f t="shared" si="430"/>
        <v/>
      </c>
      <c r="AD337" s="29">
        <f t="shared" si="431"/>
        <v>0</v>
      </c>
      <c r="AE337" s="30" t="str">
        <f t="shared" si="432"/>
        <v/>
      </c>
      <c r="AI337" s="6">
        <f t="shared" si="423"/>
        <v>331</v>
      </c>
      <c r="AN337" s="32" t="str">
        <f t="shared" si="433"/>
        <v>NA</v>
      </c>
      <c r="AO337" s="33" t="str" cm="1">
        <f t="array" ref="AO337">IFERROR(_xlfn.XLOOKUP($B$4&amp;$B$11&amp;AN337,$A$69:$A$91&amp;$B$69:$B$91&amp;$C$69:$C$91,$D$69:$D$91),"")</f>
        <v/>
      </c>
      <c r="AP337" s="32" t="str">
        <f t="shared" si="415"/>
        <v/>
      </c>
      <c r="AQ337" s="37" t="str">
        <f t="shared" si="434"/>
        <v/>
      </c>
      <c r="AR337" s="37">
        <f t="shared" si="435"/>
        <v>0</v>
      </c>
      <c r="AS337" s="32" t="str">
        <f t="shared" si="436"/>
        <v/>
      </c>
      <c r="AT337" s="32"/>
      <c r="AU337" s="8"/>
      <c r="AW337" s="20">
        <f t="shared" si="412"/>
        <v>331</v>
      </c>
      <c r="BB337" s="32" t="str">
        <f t="shared" si="437"/>
        <v>NA</v>
      </c>
      <c r="BC337" s="33" t="str" cm="1">
        <f t="array" ref="BC337">IFERROR(_xlfn.XLOOKUP($B$4&amp;$B$11&amp;BB337,$A$69:$A$91&amp;$B$69:$B$91&amp;$C$69:$C$91,$D$69:$D$91),"")</f>
        <v/>
      </c>
      <c r="BD337" s="37" t="str">
        <f t="shared" si="416"/>
        <v/>
      </c>
      <c r="BE337" s="37">
        <f t="shared" si="438"/>
        <v>0</v>
      </c>
      <c r="BF337" s="37">
        <f t="shared" si="439"/>
        <v>0</v>
      </c>
      <c r="BG337" s="32" t="str">
        <f t="shared" si="440"/>
        <v/>
      </c>
      <c r="BK337" s="20">
        <f t="shared" si="417"/>
        <v>331</v>
      </c>
      <c r="BP337" s="32" t="str">
        <f t="shared" si="441"/>
        <v>NA</v>
      </c>
      <c r="BQ337" s="33" t="str" cm="1">
        <f t="array" ref="BQ337">IFERROR(_xlfn.XLOOKUP($B$4&amp;$B$11&amp;BP337,$A$69:$A$91&amp;$B$69:$B$91&amp;$C$69:$C$91,$D$69:$D$91),"")</f>
        <v/>
      </c>
      <c r="BR337" s="37" t="str">
        <f t="shared" si="418"/>
        <v/>
      </c>
      <c r="BS337" s="37">
        <f t="shared" si="442"/>
        <v>0</v>
      </c>
      <c r="BT337" s="37">
        <f t="shared" si="443"/>
        <v>0</v>
      </c>
      <c r="BU337" s="32" t="str">
        <f t="shared" si="444"/>
        <v/>
      </c>
      <c r="BV337" s="32"/>
      <c r="BY337" s="6">
        <f t="shared" si="424"/>
        <v>331</v>
      </c>
      <c r="CD337" s="42" t="str">
        <f t="shared" si="445"/>
        <v>NA</v>
      </c>
      <c r="CE337" s="43" t="str" cm="1">
        <f t="array" ref="CE337">IFERROR(_xlfn.XLOOKUP($B$4&amp;$B$11&amp;CD337,$A$69:$A$91&amp;$B$69:$B$91&amp;$C$69:$C$91,$D$69:$D$91),"")</f>
        <v/>
      </c>
      <c r="CF337" s="42" t="str">
        <f t="shared" si="419"/>
        <v/>
      </c>
      <c r="CG337" s="44" t="str">
        <f t="shared" si="446"/>
        <v/>
      </c>
      <c r="CH337" s="44">
        <f t="shared" si="447"/>
        <v>0</v>
      </c>
      <c r="CI337" s="42" t="str">
        <f t="shared" si="448"/>
        <v/>
      </c>
      <c r="CJ337" s="42"/>
      <c r="CM337" s="6">
        <f t="shared" si="425"/>
        <v>331</v>
      </c>
      <c r="CR337" s="42" t="str">
        <f t="shared" si="449"/>
        <v>NA</v>
      </c>
      <c r="CS337" s="43" t="str" cm="1">
        <f t="array" ref="CS337">IFERROR(_xlfn.XLOOKUP($B$4&amp;$B$11&amp;CR337,$A$69:$A$91&amp;$B$69:$B$91&amp;$C$69:$C$91,$D$69:$D$91),"")</f>
        <v/>
      </c>
      <c r="CT337" s="42" t="str">
        <f t="shared" si="411"/>
        <v/>
      </c>
      <c r="CU337" s="44" t="str">
        <f t="shared" si="450"/>
        <v/>
      </c>
      <c r="CV337" s="44">
        <f t="shared" si="451"/>
        <v>0</v>
      </c>
      <c r="CW337" s="42" t="str">
        <f t="shared" si="452"/>
        <v/>
      </c>
      <c r="DA337" s="6">
        <f t="shared" si="426"/>
        <v>331</v>
      </c>
      <c r="DF337" s="42" t="str">
        <f t="shared" si="453"/>
        <v>NA</v>
      </c>
      <c r="DG337" s="43" t="str" cm="1">
        <f t="array" ref="DG337">IFERROR(_xlfn.XLOOKUP($B$4&amp;$B$11&amp;DF337,$A$69:$A$91&amp;$B$69:$B$91&amp;$C$69:$C$91,$D$69:$D$91),"")</f>
        <v/>
      </c>
      <c r="DH337" s="44" t="str">
        <f t="shared" si="420"/>
        <v/>
      </c>
      <c r="DI337" s="44">
        <f t="shared" si="454"/>
        <v>0</v>
      </c>
      <c r="DJ337" s="44">
        <f t="shared" si="455"/>
        <v>0</v>
      </c>
      <c r="DK337" s="42" t="str">
        <f t="shared" si="456"/>
        <v/>
      </c>
      <c r="DL337" s="42"/>
      <c r="DO337" s="6">
        <f t="shared" si="427"/>
        <v>331</v>
      </c>
      <c r="DT337" s="42" t="str">
        <f t="shared" si="457"/>
        <v>NA</v>
      </c>
      <c r="DU337" s="43" t="str" cm="1">
        <f t="array" ref="DU337">IFERROR(_xlfn.XLOOKUP($B$4&amp;$B$11&amp;DT337,$A$69:$A$91&amp;$B$69:$B$91&amp;$C$69:$C$91,$D$69:$D$91),"")</f>
        <v/>
      </c>
      <c r="DV337" s="44" t="str">
        <f t="shared" si="421"/>
        <v/>
      </c>
      <c r="DW337" s="44">
        <f t="shared" si="458"/>
        <v>0</v>
      </c>
      <c r="DX337" s="44">
        <f t="shared" si="459"/>
        <v>0</v>
      </c>
      <c r="DY337" s="42" t="str">
        <f t="shared" si="460"/>
        <v/>
      </c>
      <c r="DZ337" s="42"/>
      <c r="EC337" s="6">
        <f t="shared" si="428"/>
        <v>331</v>
      </c>
      <c r="EH337" s="45" t="s">
        <v>62</v>
      </c>
      <c r="EI337" s="110">
        <f t="shared" si="410"/>
        <v>0</v>
      </c>
      <c r="EJ337" s="109">
        <f t="shared" si="463"/>
        <v>0</v>
      </c>
      <c r="EK337" s="109">
        <f t="shared" si="461"/>
        <v>0</v>
      </c>
      <c r="EL337" s="44">
        <f t="shared" si="462"/>
        <v>0</v>
      </c>
      <c r="EM337" s="42" t="str">
        <f t="shared" si="413"/>
        <v/>
      </c>
    </row>
    <row r="338" spans="21:143" x14ac:dyDescent="0.25">
      <c r="U338" s="6">
        <f t="shared" si="422"/>
        <v>332</v>
      </c>
      <c r="Z338" s="30" t="str">
        <f t="shared" si="429"/>
        <v>NA</v>
      </c>
      <c r="AA338" s="28" t="str" cm="1">
        <f t="array" ref="AA338">IFERROR(_xlfn.XLOOKUP($B$4&amp;$B$11&amp;Z338,$A$69:$A$91&amp;$B$69:$B$91&amp;$C$69:$C$91,$D$69:$D$91),"")</f>
        <v/>
      </c>
      <c r="AB338" s="30" t="str">
        <f t="shared" si="414"/>
        <v/>
      </c>
      <c r="AC338" s="29" t="str">
        <f t="shared" si="430"/>
        <v/>
      </c>
      <c r="AD338" s="29">
        <f t="shared" si="431"/>
        <v>0</v>
      </c>
      <c r="AE338" s="30" t="str">
        <f t="shared" si="432"/>
        <v/>
      </c>
      <c r="AI338" s="6">
        <f t="shared" si="423"/>
        <v>332</v>
      </c>
      <c r="AN338" s="32" t="str">
        <f t="shared" si="433"/>
        <v>NA</v>
      </c>
      <c r="AO338" s="33" t="str" cm="1">
        <f t="array" ref="AO338">IFERROR(_xlfn.XLOOKUP($B$4&amp;$B$11&amp;AN338,$A$69:$A$91&amp;$B$69:$B$91&amp;$C$69:$C$91,$D$69:$D$91),"")</f>
        <v/>
      </c>
      <c r="AP338" s="32" t="str">
        <f t="shared" si="415"/>
        <v/>
      </c>
      <c r="AQ338" s="37" t="str">
        <f t="shared" si="434"/>
        <v/>
      </c>
      <c r="AR338" s="37">
        <f t="shared" si="435"/>
        <v>0</v>
      </c>
      <c r="AS338" s="32" t="str">
        <f t="shared" si="436"/>
        <v/>
      </c>
      <c r="AT338" s="32"/>
      <c r="AU338" s="8"/>
      <c r="AW338" s="20">
        <f t="shared" si="412"/>
        <v>332</v>
      </c>
      <c r="BB338" s="32" t="str">
        <f t="shared" si="437"/>
        <v>NA</v>
      </c>
      <c r="BC338" s="33" t="str" cm="1">
        <f t="array" ref="BC338">IFERROR(_xlfn.XLOOKUP($B$4&amp;$B$11&amp;BB338,$A$69:$A$91&amp;$B$69:$B$91&amp;$C$69:$C$91,$D$69:$D$91),"")</f>
        <v/>
      </c>
      <c r="BD338" s="37" t="str">
        <f t="shared" si="416"/>
        <v/>
      </c>
      <c r="BE338" s="37">
        <f t="shared" si="438"/>
        <v>0</v>
      </c>
      <c r="BF338" s="37">
        <f t="shared" si="439"/>
        <v>0</v>
      </c>
      <c r="BG338" s="32" t="str">
        <f t="shared" si="440"/>
        <v/>
      </c>
      <c r="BK338" s="20">
        <f t="shared" si="417"/>
        <v>332</v>
      </c>
      <c r="BP338" s="32" t="str">
        <f t="shared" si="441"/>
        <v>NA</v>
      </c>
      <c r="BQ338" s="33" t="str" cm="1">
        <f t="array" ref="BQ338">IFERROR(_xlfn.XLOOKUP($B$4&amp;$B$11&amp;BP338,$A$69:$A$91&amp;$B$69:$B$91&amp;$C$69:$C$91,$D$69:$D$91),"")</f>
        <v/>
      </c>
      <c r="BR338" s="37" t="str">
        <f t="shared" si="418"/>
        <v/>
      </c>
      <c r="BS338" s="37">
        <f t="shared" si="442"/>
        <v>0</v>
      </c>
      <c r="BT338" s="37">
        <f t="shared" si="443"/>
        <v>0</v>
      </c>
      <c r="BU338" s="32" t="str">
        <f t="shared" si="444"/>
        <v/>
      </c>
      <c r="BV338" s="32"/>
      <c r="BY338" s="6">
        <f t="shared" si="424"/>
        <v>332</v>
      </c>
      <c r="CD338" s="42" t="str">
        <f t="shared" si="445"/>
        <v>NA</v>
      </c>
      <c r="CE338" s="43" t="str" cm="1">
        <f t="array" ref="CE338">IFERROR(_xlfn.XLOOKUP($B$4&amp;$B$11&amp;CD338,$A$69:$A$91&amp;$B$69:$B$91&amp;$C$69:$C$91,$D$69:$D$91),"")</f>
        <v/>
      </c>
      <c r="CF338" s="42" t="str">
        <f t="shared" si="419"/>
        <v/>
      </c>
      <c r="CG338" s="44" t="str">
        <f t="shared" si="446"/>
        <v/>
      </c>
      <c r="CH338" s="44">
        <f t="shared" si="447"/>
        <v>0</v>
      </c>
      <c r="CI338" s="42" t="str">
        <f t="shared" si="448"/>
        <v/>
      </c>
      <c r="CJ338" s="42"/>
      <c r="CM338" s="6">
        <f t="shared" si="425"/>
        <v>332</v>
      </c>
      <c r="CR338" s="42" t="str">
        <f t="shared" si="449"/>
        <v>NA</v>
      </c>
      <c r="CS338" s="43" t="str" cm="1">
        <f t="array" ref="CS338">IFERROR(_xlfn.XLOOKUP($B$4&amp;$B$11&amp;CR338,$A$69:$A$91&amp;$B$69:$B$91&amp;$C$69:$C$91,$D$69:$D$91),"")</f>
        <v/>
      </c>
      <c r="CT338" s="42" t="str">
        <f t="shared" si="411"/>
        <v/>
      </c>
      <c r="CU338" s="44" t="str">
        <f t="shared" si="450"/>
        <v/>
      </c>
      <c r="CV338" s="44">
        <f t="shared" si="451"/>
        <v>0</v>
      </c>
      <c r="CW338" s="42" t="str">
        <f t="shared" si="452"/>
        <v/>
      </c>
      <c r="DA338" s="6">
        <f t="shared" si="426"/>
        <v>332</v>
      </c>
      <c r="DF338" s="42" t="str">
        <f t="shared" si="453"/>
        <v>NA</v>
      </c>
      <c r="DG338" s="43" t="str" cm="1">
        <f t="array" ref="DG338">IFERROR(_xlfn.XLOOKUP($B$4&amp;$B$11&amp;DF338,$A$69:$A$91&amp;$B$69:$B$91&amp;$C$69:$C$91,$D$69:$D$91),"")</f>
        <v/>
      </c>
      <c r="DH338" s="44" t="str">
        <f t="shared" si="420"/>
        <v/>
      </c>
      <c r="DI338" s="44">
        <f t="shared" si="454"/>
        <v>0</v>
      </c>
      <c r="DJ338" s="44">
        <f t="shared" si="455"/>
        <v>0</v>
      </c>
      <c r="DK338" s="42" t="str">
        <f t="shared" si="456"/>
        <v/>
      </c>
      <c r="DL338" s="42"/>
      <c r="DO338" s="6">
        <f t="shared" si="427"/>
        <v>332</v>
      </c>
      <c r="DT338" s="42" t="str">
        <f t="shared" si="457"/>
        <v>NA</v>
      </c>
      <c r="DU338" s="43" t="str" cm="1">
        <f t="array" ref="DU338">IFERROR(_xlfn.XLOOKUP($B$4&amp;$B$11&amp;DT338,$A$69:$A$91&amp;$B$69:$B$91&amp;$C$69:$C$91,$D$69:$D$91),"")</f>
        <v/>
      </c>
      <c r="DV338" s="44" t="str">
        <f t="shared" si="421"/>
        <v/>
      </c>
      <c r="DW338" s="44">
        <f t="shared" si="458"/>
        <v>0</v>
      </c>
      <c r="DX338" s="44">
        <f t="shared" si="459"/>
        <v>0</v>
      </c>
      <c r="DY338" s="42" t="str">
        <f t="shared" si="460"/>
        <v/>
      </c>
      <c r="DZ338" s="42"/>
      <c r="EC338" s="6">
        <f t="shared" si="428"/>
        <v>332</v>
      </c>
      <c r="EH338" s="45" t="s">
        <v>62</v>
      </c>
      <c r="EI338" s="110">
        <f t="shared" si="410"/>
        <v>0</v>
      </c>
      <c r="EJ338" s="109">
        <f t="shared" si="463"/>
        <v>0</v>
      </c>
      <c r="EK338" s="109">
        <f t="shared" si="461"/>
        <v>0</v>
      </c>
      <c r="EL338" s="44">
        <f t="shared" si="462"/>
        <v>0</v>
      </c>
      <c r="EM338" s="42" t="str">
        <f t="shared" si="413"/>
        <v/>
      </c>
    </row>
    <row r="339" spans="21:143" x14ac:dyDescent="0.25">
      <c r="U339" s="6">
        <f t="shared" si="422"/>
        <v>333</v>
      </c>
      <c r="Z339" s="30" t="str">
        <f t="shared" si="429"/>
        <v>NA</v>
      </c>
      <c r="AA339" s="28" t="str" cm="1">
        <f t="array" ref="AA339">IFERROR(_xlfn.XLOOKUP($B$4&amp;$B$11&amp;Z339,$A$69:$A$91&amp;$B$69:$B$91&amp;$C$69:$C$91,$D$69:$D$91),"")</f>
        <v/>
      </c>
      <c r="AB339" s="30" t="str">
        <f t="shared" si="414"/>
        <v/>
      </c>
      <c r="AC339" s="29" t="str">
        <f t="shared" si="430"/>
        <v/>
      </c>
      <c r="AD339" s="29">
        <f t="shared" si="431"/>
        <v>0</v>
      </c>
      <c r="AE339" s="30" t="str">
        <f t="shared" si="432"/>
        <v/>
      </c>
      <c r="AI339" s="6">
        <f t="shared" si="423"/>
        <v>333</v>
      </c>
      <c r="AN339" s="32" t="str">
        <f t="shared" si="433"/>
        <v>NA</v>
      </c>
      <c r="AO339" s="33" t="str" cm="1">
        <f t="array" ref="AO339">IFERROR(_xlfn.XLOOKUP($B$4&amp;$B$11&amp;AN339,$A$69:$A$91&amp;$B$69:$B$91&amp;$C$69:$C$91,$D$69:$D$91),"")</f>
        <v/>
      </c>
      <c r="AP339" s="32" t="str">
        <f t="shared" si="415"/>
        <v/>
      </c>
      <c r="AQ339" s="37" t="str">
        <f t="shared" si="434"/>
        <v/>
      </c>
      <c r="AR339" s="37">
        <f t="shared" si="435"/>
        <v>0</v>
      </c>
      <c r="AS339" s="32" t="str">
        <f t="shared" si="436"/>
        <v/>
      </c>
      <c r="AT339" s="32"/>
      <c r="AU339" s="8"/>
      <c r="AW339" s="20">
        <f t="shared" si="412"/>
        <v>333</v>
      </c>
      <c r="BB339" s="32" t="str">
        <f t="shared" si="437"/>
        <v>NA</v>
      </c>
      <c r="BC339" s="33" t="str" cm="1">
        <f t="array" ref="BC339">IFERROR(_xlfn.XLOOKUP($B$4&amp;$B$11&amp;BB339,$A$69:$A$91&amp;$B$69:$B$91&amp;$C$69:$C$91,$D$69:$D$91),"")</f>
        <v/>
      </c>
      <c r="BD339" s="37" t="str">
        <f t="shared" si="416"/>
        <v/>
      </c>
      <c r="BE339" s="37">
        <f t="shared" si="438"/>
        <v>0</v>
      </c>
      <c r="BF339" s="37">
        <f t="shared" si="439"/>
        <v>0</v>
      </c>
      <c r="BG339" s="32" t="str">
        <f t="shared" si="440"/>
        <v/>
      </c>
      <c r="BK339" s="20">
        <f t="shared" si="417"/>
        <v>333</v>
      </c>
      <c r="BP339" s="32" t="str">
        <f t="shared" si="441"/>
        <v>NA</v>
      </c>
      <c r="BQ339" s="33" t="str" cm="1">
        <f t="array" ref="BQ339">IFERROR(_xlfn.XLOOKUP($B$4&amp;$B$11&amp;BP339,$A$69:$A$91&amp;$B$69:$B$91&amp;$C$69:$C$91,$D$69:$D$91),"")</f>
        <v/>
      </c>
      <c r="BR339" s="37" t="str">
        <f t="shared" si="418"/>
        <v/>
      </c>
      <c r="BS339" s="37">
        <f t="shared" si="442"/>
        <v>0</v>
      </c>
      <c r="BT339" s="37">
        <f t="shared" si="443"/>
        <v>0</v>
      </c>
      <c r="BU339" s="32" t="str">
        <f t="shared" si="444"/>
        <v/>
      </c>
      <c r="BV339" s="32"/>
      <c r="BY339" s="6">
        <f t="shared" si="424"/>
        <v>333</v>
      </c>
      <c r="CD339" s="42" t="str">
        <f t="shared" si="445"/>
        <v>NA</v>
      </c>
      <c r="CE339" s="43" t="str" cm="1">
        <f t="array" ref="CE339">IFERROR(_xlfn.XLOOKUP($B$4&amp;$B$11&amp;CD339,$A$69:$A$91&amp;$B$69:$B$91&amp;$C$69:$C$91,$D$69:$D$91),"")</f>
        <v/>
      </c>
      <c r="CF339" s="42" t="str">
        <f t="shared" si="419"/>
        <v/>
      </c>
      <c r="CG339" s="44" t="str">
        <f t="shared" si="446"/>
        <v/>
      </c>
      <c r="CH339" s="44">
        <f t="shared" si="447"/>
        <v>0</v>
      </c>
      <c r="CI339" s="42" t="str">
        <f t="shared" si="448"/>
        <v/>
      </c>
      <c r="CJ339" s="42"/>
      <c r="CM339" s="6">
        <f t="shared" si="425"/>
        <v>333</v>
      </c>
      <c r="CR339" s="42" t="str">
        <f t="shared" si="449"/>
        <v>NA</v>
      </c>
      <c r="CS339" s="43" t="str" cm="1">
        <f t="array" ref="CS339">IFERROR(_xlfn.XLOOKUP($B$4&amp;$B$11&amp;CR339,$A$69:$A$91&amp;$B$69:$B$91&amp;$C$69:$C$91,$D$69:$D$91),"")</f>
        <v/>
      </c>
      <c r="CT339" s="42" t="str">
        <f t="shared" si="411"/>
        <v/>
      </c>
      <c r="CU339" s="44" t="str">
        <f t="shared" si="450"/>
        <v/>
      </c>
      <c r="CV339" s="44">
        <f t="shared" si="451"/>
        <v>0</v>
      </c>
      <c r="CW339" s="42" t="str">
        <f t="shared" si="452"/>
        <v/>
      </c>
      <c r="DA339" s="6">
        <f t="shared" si="426"/>
        <v>333</v>
      </c>
      <c r="DF339" s="42" t="str">
        <f t="shared" si="453"/>
        <v>NA</v>
      </c>
      <c r="DG339" s="43" t="str" cm="1">
        <f t="array" ref="DG339">IFERROR(_xlfn.XLOOKUP($B$4&amp;$B$11&amp;DF339,$A$69:$A$91&amp;$B$69:$B$91&amp;$C$69:$C$91,$D$69:$D$91),"")</f>
        <v/>
      </c>
      <c r="DH339" s="44" t="str">
        <f t="shared" si="420"/>
        <v/>
      </c>
      <c r="DI339" s="44">
        <f t="shared" si="454"/>
        <v>0</v>
      </c>
      <c r="DJ339" s="44">
        <f t="shared" si="455"/>
        <v>0</v>
      </c>
      <c r="DK339" s="42" t="str">
        <f t="shared" si="456"/>
        <v/>
      </c>
      <c r="DL339" s="42"/>
      <c r="DO339" s="6">
        <f t="shared" si="427"/>
        <v>333</v>
      </c>
      <c r="DT339" s="42" t="str">
        <f t="shared" si="457"/>
        <v>NA</v>
      </c>
      <c r="DU339" s="43" t="str" cm="1">
        <f t="array" ref="DU339">IFERROR(_xlfn.XLOOKUP($B$4&amp;$B$11&amp;DT339,$A$69:$A$91&amp;$B$69:$B$91&amp;$C$69:$C$91,$D$69:$D$91),"")</f>
        <v/>
      </c>
      <c r="DV339" s="44" t="str">
        <f t="shared" si="421"/>
        <v/>
      </c>
      <c r="DW339" s="44">
        <f t="shared" si="458"/>
        <v>0</v>
      </c>
      <c r="DX339" s="44">
        <f t="shared" si="459"/>
        <v>0</v>
      </c>
      <c r="DY339" s="42" t="str">
        <f t="shared" si="460"/>
        <v/>
      </c>
      <c r="DZ339" s="42"/>
      <c r="EC339" s="6">
        <f t="shared" si="428"/>
        <v>333</v>
      </c>
      <c r="EH339" s="45" t="s">
        <v>62</v>
      </c>
      <c r="EI339" s="110">
        <f t="shared" si="410"/>
        <v>0</v>
      </c>
      <c r="EJ339" s="109">
        <f t="shared" si="463"/>
        <v>0</v>
      </c>
      <c r="EK339" s="109">
        <f t="shared" si="461"/>
        <v>0</v>
      </c>
      <c r="EL339" s="44">
        <f t="shared" si="462"/>
        <v>0</v>
      </c>
      <c r="EM339" s="42" t="str">
        <f t="shared" si="413"/>
        <v/>
      </c>
    </row>
    <row r="340" spans="21:143" x14ac:dyDescent="0.25">
      <c r="U340" s="6">
        <f t="shared" si="422"/>
        <v>334</v>
      </c>
      <c r="Z340" s="30" t="str">
        <f t="shared" si="429"/>
        <v>NA</v>
      </c>
      <c r="AA340" s="28" t="str" cm="1">
        <f t="array" ref="AA340">IFERROR(_xlfn.XLOOKUP($B$4&amp;$B$11&amp;Z340,$A$69:$A$91&amp;$B$69:$B$91&amp;$C$69:$C$91,$D$69:$D$91),"")</f>
        <v/>
      </c>
      <c r="AB340" s="30" t="str">
        <f t="shared" si="414"/>
        <v/>
      </c>
      <c r="AC340" s="29" t="str">
        <f t="shared" si="430"/>
        <v/>
      </c>
      <c r="AD340" s="29">
        <f t="shared" si="431"/>
        <v>0</v>
      </c>
      <c r="AE340" s="30" t="str">
        <f t="shared" si="432"/>
        <v/>
      </c>
      <c r="AI340" s="6">
        <f t="shared" si="423"/>
        <v>334</v>
      </c>
      <c r="AN340" s="32" t="str">
        <f t="shared" si="433"/>
        <v>NA</v>
      </c>
      <c r="AO340" s="33" t="str" cm="1">
        <f t="array" ref="AO340">IFERROR(_xlfn.XLOOKUP($B$4&amp;$B$11&amp;AN340,$A$69:$A$91&amp;$B$69:$B$91&amp;$C$69:$C$91,$D$69:$D$91),"")</f>
        <v/>
      </c>
      <c r="AP340" s="32" t="str">
        <f t="shared" si="415"/>
        <v/>
      </c>
      <c r="AQ340" s="37" t="str">
        <f t="shared" si="434"/>
        <v/>
      </c>
      <c r="AR340" s="37">
        <f t="shared" si="435"/>
        <v>0</v>
      </c>
      <c r="AS340" s="32" t="str">
        <f t="shared" si="436"/>
        <v/>
      </c>
      <c r="AT340" s="32"/>
      <c r="AU340" s="8"/>
      <c r="AW340" s="20">
        <f t="shared" si="412"/>
        <v>334</v>
      </c>
      <c r="BB340" s="32" t="str">
        <f t="shared" si="437"/>
        <v>NA</v>
      </c>
      <c r="BC340" s="33" t="str" cm="1">
        <f t="array" ref="BC340">IFERROR(_xlfn.XLOOKUP($B$4&amp;$B$11&amp;BB340,$A$69:$A$91&amp;$B$69:$B$91&amp;$C$69:$C$91,$D$69:$D$91),"")</f>
        <v/>
      </c>
      <c r="BD340" s="37" t="str">
        <f t="shared" si="416"/>
        <v/>
      </c>
      <c r="BE340" s="37">
        <f t="shared" si="438"/>
        <v>0</v>
      </c>
      <c r="BF340" s="37">
        <f t="shared" si="439"/>
        <v>0</v>
      </c>
      <c r="BG340" s="32" t="str">
        <f t="shared" si="440"/>
        <v/>
      </c>
      <c r="BK340" s="20">
        <f t="shared" si="417"/>
        <v>334</v>
      </c>
      <c r="BP340" s="32" t="str">
        <f t="shared" si="441"/>
        <v>NA</v>
      </c>
      <c r="BQ340" s="33" t="str" cm="1">
        <f t="array" ref="BQ340">IFERROR(_xlfn.XLOOKUP($B$4&amp;$B$11&amp;BP340,$A$69:$A$91&amp;$B$69:$B$91&amp;$C$69:$C$91,$D$69:$D$91),"")</f>
        <v/>
      </c>
      <c r="BR340" s="37" t="str">
        <f t="shared" si="418"/>
        <v/>
      </c>
      <c r="BS340" s="37">
        <f t="shared" si="442"/>
        <v>0</v>
      </c>
      <c r="BT340" s="37">
        <f t="shared" si="443"/>
        <v>0</v>
      </c>
      <c r="BU340" s="32" t="str">
        <f t="shared" si="444"/>
        <v/>
      </c>
      <c r="BV340" s="32"/>
      <c r="BY340" s="6">
        <f t="shared" si="424"/>
        <v>334</v>
      </c>
      <c r="CD340" s="42" t="str">
        <f t="shared" si="445"/>
        <v>NA</v>
      </c>
      <c r="CE340" s="43" t="str" cm="1">
        <f t="array" ref="CE340">IFERROR(_xlfn.XLOOKUP($B$4&amp;$B$11&amp;CD340,$A$69:$A$91&amp;$B$69:$B$91&amp;$C$69:$C$91,$D$69:$D$91),"")</f>
        <v/>
      </c>
      <c r="CF340" s="42" t="str">
        <f t="shared" si="419"/>
        <v/>
      </c>
      <c r="CG340" s="44" t="str">
        <f t="shared" si="446"/>
        <v/>
      </c>
      <c r="CH340" s="44">
        <f t="shared" si="447"/>
        <v>0</v>
      </c>
      <c r="CI340" s="42" t="str">
        <f t="shared" si="448"/>
        <v/>
      </c>
      <c r="CJ340" s="42"/>
      <c r="CM340" s="6">
        <f t="shared" si="425"/>
        <v>334</v>
      </c>
      <c r="CR340" s="42" t="str">
        <f t="shared" si="449"/>
        <v>NA</v>
      </c>
      <c r="CS340" s="43" t="str" cm="1">
        <f t="array" ref="CS340">IFERROR(_xlfn.XLOOKUP($B$4&amp;$B$11&amp;CR340,$A$69:$A$91&amp;$B$69:$B$91&amp;$C$69:$C$91,$D$69:$D$91),"")</f>
        <v/>
      </c>
      <c r="CT340" s="42" t="str">
        <f t="shared" si="411"/>
        <v/>
      </c>
      <c r="CU340" s="44" t="str">
        <f t="shared" si="450"/>
        <v/>
      </c>
      <c r="CV340" s="44">
        <f t="shared" si="451"/>
        <v>0</v>
      </c>
      <c r="CW340" s="42" t="str">
        <f t="shared" si="452"/>
        <v/>
      </c>
      <c r="DA340" s="6">
        <f t="shared" si="426"/>
        <v>334</v>
      </c>
      <c r="DF340" s="42" t="str">
        <f t="shared" si="453"/>
        <v>NA</v>
      </c>
      <c r="DG340" s="43" t="str" cm="1">
        <f t="array" ref="DG340">IFERROR(_xlfn.XLOOKUP($B$4&amp;$B$11&amp;DF340,$A$69:$A$91&amp;$B$69:$B$91&amp;$C$69:$C$91,$D$69:$D$91),"")</f>
        <v/>
      </c>
      <c r="DH340" s="44" t="str">
        <f t="shared" si="420"/>
        <v/>
      </c>
      <c r="DI340" s="44">
        <f t="shared" si="454"/>
        <v>0</v>
      </c>
      <c r="DJ340" s="44">
        <f t="shared" si="455"/>
        <v>0</v>
      </c>
      <c r="DK340" s="42" t="str">
        <f t="shared" si="456"/>
        <v/>
      </c>
      <c r="DL340" s="42"/>
      <c r="DO340" s="6">
        <f t="shared" si="427"/>
        <v>334</v>
      </c>
      <c r="DT340" s="42" t="str">
        <f t="shared" si="457"/>
        <v>NA</v>
      </c>
      <c r="DU340" s="43" t="str" cm="1">
        <f t="array" ref="DU340">IFERROR(_xlfn.XLOOKUP($B$4&amp;$B$11&amp;DT340,$A$69:$A$91&amp;$B$69:$B$91&amp;$C$69:$C$91,$D$69:$D$91),"")</f>
        <v/>
      </c>
      <c r="DV340" s="44" t="str">
        <f t="shared" si="421"/>
        <v/>
      </c>
      <c r="DW340" s="44">
        <f t="shared" si="458"/>
        <v>0</v>
      </c>
      <c r="DX340" s="44">
        <f t="shared" si="459"/>
        <v>0</v>
      </c>
      <c r="DY340" s="42" t="str">
        <f t="shared" si="460"/>
        <v/>
      </c>
      <c r="DZ340" s="42"/>
      <c r="EC340" s="6">
        <f t="shared" si="428"/>
        <v>334</v>
      </c>
      <c r="EH340" s="45" t="s">
        <v>62</v>
      </c>
      <c r="EI340" s="110">
        <f t="shared" si="410"/>
        <v>0</v>
      </c>
      <c r="EJ340" s="109">
        <f t="shared" si="463"/>
        <v>0</v>
      </c>
      <c r="EK340" s="109">
        <f t="shared" si="461"/>
        <v>0</v>
      </c>
      <c r="EL340" s="44">
        <f t="shared" si="462"/>
        <v>0</v>
      </c>
      <c r="EM340" s="42" t="str">
        <f t="shared" si="413"/>
        <v/>
      </c>
    </row>
    <row r="341" spans="21:143" x14ac:dyDescent="0.25">
      <c r="U341" s="6">
        <f t="shared" si="422"/>
        <v>335</v>
      </c>
      <c r="Z341" s="30" t="str">
        <f t="shared" si="429"/>
        <v>NA</v>
      </c>
      <c r="AA341" s="28" t="str" cm="1">
        <f t="array" ref="AA341">IFERROR(_xlfn.XLOOKUP($B$4&amp;$B$11&amp;Z341,$A$69:$A$91&amp;$B$69:$B$91&amp;$C$69:$C$91,$D$69:$D$91),"")</f>
        <v/>
      </c>
      <c r="AB341" s="30" t="str">
        <f t="shared" si="414"/>
        <v/>
      </c>
      <c r="AC341" s="29" t="str">
        <f t="shared" si="430"/>
        <v/>
      </c>
      <c r="AD341" s="29">
        <f t="shared" si="431"/>
        <v>0</v>
      </c>
      <c r="AE341" s="30" t="str">
        <f t="shared" si="432"/>
        <v/>
      </c>
      <c r="AI341" s="6">
        <f t="shared" si="423"/>
        <v>335</v>
      </c>
      <c r="AN341" s="32" t="str">
        <f t="shared" si="433"/>
        <v>NA</v>
      </c>
      <c r="AO341" s="33" t="str" cm="1">
        <f t="array" ref="AO341">IFERROR(_xlfn.XLOOKUP($B$4&amp;$B$11&amp;AN341,$A$69:$A$91&amp;$B$69:$B$91&amp;$C$69:$C$91,$D$69:$D$91),"")</f>
        <v/>
      </c>
      <c r="AP341" s="32" t="str">
        <f t="shared" si="415"/>
        <v/>
      </c>
      <c r="AQ341" s="37" t="str">
        <f t="shared" si="434"/>
        <v/>
      </c>
      <c r="AR341" s="37">
        <f t="shared" si="435"/>
        <v>0</v>
      </c>
      <c r="AS341" s="32" t="str">
        <f t="shared" si="436"/>
        <v/>
      </c>
      <c r="AT341" s="32"/>
      <c r="AU341" s="8"/>
      <c r="AW341" s="20">
        <f t="shared" si="412"/>
        <v>335</v>
      </c>
      <c r="BB341" s="32" t="str">
        <f t="shared" si="437"/>
        <v>NA</v>
      </c>
      <c r="BC341" s="33" t="str" cm="1">
        <f t="array" ref="BC341">IFERROR(_xlfn.XLOOKUP($B$4&amp;$B$11&amp;BB341,$A$69:$A$91&amp;$B$69:$B$91&amp;$C$69:$C$91,$D$69:$D$91),"")</f>
        <v/>
      </c>
      <c r="BD341" s="37" t="str">
        <f t="shared" si="416"/>
        <v/>
      </c>
      <c r="BE341" s="37">
        <f t="shared" si="438"/>
        <v>0</v>
      </c>
      <c r="BF341" s="37">
        <f t="shared" si="439"/>
        <v>0</v>
      </c>
      <c r="BG341" s="32" t="str">
        <f t="shared" si="440"/>
        <v/>
      </c>
      <c r="BK341" s="20">
        <f t="shared" si="417"/>
        <v>335</v>
      </c>
      <c r="BP341" s="32" t="str">
        <f t="shared" si="441"/>
        <v>NA</v>
      </c>
      <c r="BQ341" s="33" t="str" cm="1">
        <f t="array" ref="BQ341">IFERROR(_xlfn.XLOOKUP($B$4&amp;$B$11&amp;BP341,$A$69:$A$91&amp;$B$69:$B$91&amp;$C$69:$C$91,$D$69:$D$91),"")</f>
        <v/>
      </c>
      <c r="BR341" s="37" t="str">
        <f t="shared" si="418"/>
        <v/>
      </c>
      <c r="BS341" s="37">
        <f t="shared" si="442"/>
        <v>0</v>
      </c>
      <c r="BT341" s="37">
        <f t="shared" si="443"/>
        <v>0</v>
      </c>
      <c r="BU341" s="32" t="str">
        <f t="shared" si="444"/>
        <v/>
      </c>
      <c r="BV341" s="32"/>
      <c r="BY341" s="6">
        <f t="shared" si="424"/>
        <v>335</v>
      </c>
      <c r="CD341" s="42" t="str">
        <f t="shared" si="445"/>
        <v>NA</v>
      </c>
      <c r="CE341" s="43" t="str" cm="1">
        <f t="array" ref="CE341">IFERROR(_xlfn.XLOOKUP($B$4&amp;$B$11&amp;CD341,$A$69:$A$91&amp;$B$69:$B$91&amp;$C$69:$C$91,$D$69:$D$91),"")</f>
        <v/>
      </c>
      <c r="CF341" s="42" t="str">
        <f t="shared" si="419"/>
        <v/>
      </c>
      <c r="CG341" s="44" t="str">
        <f t="shared" si="446"/>
        <v/>
      </c>
      <c r="CH341" s="44">
        <f t="shared" si="447"/>
        <v>0</v>
      </c>
      <c r="CI341" s="42" t="str">
        <f t="shared" si="448"/>
        <v/>
      </c>
      <c r="CJ341" s="42"/>
      <c r="CM341" s="6">
        <f t="shared" si="425"/>
        <v>335</v>
      </c>
      <c r="CR341" s="42" t="str">
        <f t="shared" si="449"/>
        <v>NA</v>
      </c>
      <c r="CS341" s="43" t="str" cm="1">
        <f t="array" ref="CS341">IFERROR(_xlfn.XLOOKUP($B$4&amp;$B$11&amp;CR341,$A$69:$A$91&amp;$B$69:$B$91&amp;$C$69:$C$91,$D$69:$D$91),"")</f>
        <v/>
      </c>
      <c r="CT341" s="42" t="str">
        <f t="shared" si="411"/>
        <v/>
      </c>
      <c r="CU341" s="44" t="str">
        <f t="shared" si="450"/>
        <v/>
      </c>
      <c r="CV341" s="44">
        <f t="shared" si="451"/>
        <v>0</v>
      </c>
      <c r="CW341" s="42" t="str">
        <f t="shared" si="452"/>
        <v/>
      </c>
      <c r="DA341" s="6">
        <f t="shared" si="426"/>
        <v>335</v>
      </c>
      <c r="DF341" s="42" t="str">
        <f t="shared" si="453"/>
        <v>NA</v>
      </c>
      <c r="DG341" s="43" t="str" cm="1">
        <f t="array" ref="DG341">IFERROR(_xlfn.XLOOKUP($B$4&amp;$B$11&amp;DF341,$A$69:$A$91&amp;$B$69:$B$91&amp;$C$69:$C$91,$D$69:$D$91),"")</f>
        <v/>
      </c>
      <c r="DH341" s="44" t="str">
        <f t="shared" si="420"/>
        <v/>
      </c>
      <c r="DI341" s="44">
        <f t="shared" si="454"/>
        <v>0</v>
      </c>
      <c r="DJ341" s="44">
        <f t="shared" si="455"/>
        <v>0</v>
      </c>
      <c r="DK341" s="42" t="str">
        <f t="shared" si="456"/>
        <v/>
      </c>
      <c r="DL341" s="42"/>
      <c r="DO341" s="6">
        <f t="shared" si="427"/>
        <v>335</v>
      </c>
      <c r="DT341" s="42" t="str">
        <f t="shared" si="457"/>
        <v>NA</v>
      </c>
      <c r="DU341" s="43" t="str" cm="1">
        <f t="array" ref="DU341">IFERROR(_xlfn.XLOOKUP($B$4&amp;$B$11&amp;DT341,$A$69:$A$91&amp;$B$69:$B$91&amp;$C$69:$C$91,$D$69:$D$91),"")</f>
        <v/>
      </c>
      <c r="DV341" s="44" t="str">
        <f t="shared" si="421"/>
        <v/>
      </c>
      <c r="DW341" s="44">
        <f t="shared" si="458"/>
        <v>0</v>
      </c>
      <c r="DX341" s="44">
        <f t="shared" si="459"/>
        <v>0</v>
      </c>
      <c r="DY341" s="42" t="str">
        <f t="shared" si="460"/>
        <v/>
      </c>
      <c r="DZ341" s="42"/>
      <c r="EC341" s="6">
        <f t="shared" si="428"/>
        <v>335</v>
      </c>
      <c r="EH341" s="45" t="s">
        <v>62</v>
      </c>
      <c r="EI341" s="110">
        <f t="shared" si="410"/>
        <v>0</v>
      </c>
      <c r="EJ341" s="109">
        <f t="shared" si="463"/>
        <v>0</v>
      </c>
      <c r="EK341" s="109">
        <f t="shared" si="461"/>
        <v>0</v>
      </c>
      <c r="EL341" s="44">
        <f t="shared" si="462"/>
        <v>0</v>
      </c>
      <c r="EM341" s="42" t="str">
        <f t="shared" si="413"/>
        <v/>
      </c>
    </row>
    <row r="342" spans="21:143" x14ac:dyDescent="0.25">
      <c r="U342" s="6">
        <f t="shared" si="422"/>
        <v>336</v>
      </c>
      <c r="Z342" s="30" t="str">
        <f t="shared" si="429"/>
        <v>NA</v>
      </c>
      <c r="AA342" s="28" t="str" cm="1">
        <f t="array" ref="AA342">IFERROR(_xlfn.XLOOKUP($B$4&amp;$B$11&amp;Z342,$A$69:$A$91&amp;$B$69:$B$91&amp;$C$69:$C$91,$D$69:$D$91),"")</f>
        <v/>
      </c>
      <c r="AB342" s="30" t="str">
        <f t="shared" si="414"/>
        <v/>
      </c>
      <c r="AC342" s="29" t="str">
        <f t="shared" si="430"/>
        <v/>
      </c>
      <c r="AD342" s="29">
        <f t="shared" si="431"/>
        <v>0</v>
      </c>
      <c r="AE342" s="30" t="str">
        <f t="shared" si="432"/>
        <v/>
      </c>
      <c r="AI342" s="6">
        <f t="shared" si="423"/>
        <v>336</v>
      </c>
      <c r="AN342" s="32" t="str">
        <f t="shared" si="433"/>
        <v>NA</v>
      </c>
      <c r="AO342" s="33" t="str" cm="1">
        <f t="array" ref="AO342">IFERROR(_xlfn.XLOOKUP($B$4&amp;$B$11&amp;AN342,$A$69:$A$91&amp;$B$69:$B$91&amp;$C$69:$C$91,$D$69:$D$91),"")</f>
        <v/>
      </c>
      <c r="AP342" s="32" t="str">
        <f t="shared" si="415"/>
        <v/>
      </c>
      <c r="AQ342" s="37" t="str">
        <f t="shared" si="434"/>
        <v/>
      </c>
      <c r="AR342" s="37">
        <f t="shared" si="435"/>
        <v>0</v>
      </c>
      <c r="AS342" s="32" t="str">
        <f t="shared" si="436"/>
        <v/>
      </c>
      <c r="AT342" s="32"/>
      <c r="AU342" s="8"/>
      <c r="AW342" s="20">
        <f t="shared" si="412"/>
        <v>336</v>
      </c>
      <c r="BB342" s="32" t="str">
        <f t="shared" si="437"/>
        <v>NA</v>
      </c>
      <c r="BC342" s="33" t="str" cm="1">
        <f t="array" ref="BC342">IFERROR(_xlfn.XLOOKUP($B$4&amp;$B$11&amp;BB342,$A$69:$A$91&amp;$B$69:$B$91&amp;$C$69:$C$91,$D$69:$D$91),"")</f>
        <v/>
      </c>
      <c r="BD342" s="37" t="str">
        <f t="shared" si="416"/>
        <v/>
      </c>
      <c r="BE342" s="37">
        <f t="shared" si="438"/>
        <v>0</v>
      </c>
      <c r="BF342" s="37">
        <f t="shared" si="439"/>
        <v>0</v>
      </c>
      <c r="BG342" s="32" t="str">
        <f t="shared" si="440"/>
        <v/>
      </c>
      <c r="BK342" s="20">
        <f t="shared" si="417"/>
        <v>336</v>
      </c>
      <c r="BP342" s="32" t="str">
        <f t="shared" si="441"/>
        <v>NA</v>
      </c>
      <c r="BQ342" s="33" t="str" cm="1">
        <f t="array" ref="BQ342">IFERROR(_xlfn.XLOOKUP($B$4&amp;$B$11&amp;BP342,$A$69:$A$91&amp;$B$69:$B$91&amp;$C$69:$C$91,$D$69:$D$91),"")</f>
        <v/>
      </c>
      <c r="BR342" s="37" t="str">
        <f t="shared" si="418"/>
        <v/>
      </c>
      <c r="BS342" s="37">
        <f t="shared" si="442"/>
        <v>0</v>
      </c>
      <c r="BT342" s="37">
        <f t="shared" si="443"/>
        <v>0</v>
      </c>
      <c r="BU342" s="32" t="str">
        <f t="shared" si="444"/>
        <v/>
      </c>
      <c r="BV342" s="32"/>
      <c r="BY342" s="6">
        <f t="shared" si="424"/>
        <v>336</v>
      </c>
      <c r="CD342" s="42" t="str">
        <f t="shared" si="445"/>
        <v>NA</v>
      </c>
      <c r="CE342" s="43" t="str" cm="1">
        <f t="array" ref="CE342">IFERROR(_xlfn.XLOOKUP($B$4&amp;$B$11&amp;CD342,$A$69:$A$91&amp;$B$69:$B$91&amp;$C$69:$C$91,$D$69:$D$91),"")</f>
        <v/>
      </c>
      <c r="CF342" s="42" t="str">
        <f t="shared" si="419"/>
        <v/>
      </c>
      <c r="CG342" s="44" t="str">
        <f t="shared" si="446"/>
        <v/>
      </c>
      <c r="CH342" s="44">
        <f t="shared" si="447"/>
        <v>395</v>
      </c>
      <c r="CI342" s="42" t="str">
        <f t="shared" si="448"/>
        <v/>
      </c>
      <c r="CJ342" s="42"/>
      <c r="CM342" s="6">
        <f t="shared" si="425"/>
        <v>336</v>
      </c>
      <c r="CR342" s="42" t="str">
        <f t="shared" si="449"/>
        <v>NA</v>
      </c>
      <c r="CS342" s="43" t="str" cm="1">
        <f t="array" ref="CS342">IFERROR(_xlfn.XLOOKUP($B$4&amp;$B$11&amp;CR342,$A$69:$A$91&amp;$B$69:$B$91&amp;$C$69:$C$91,$D$69:$D$91),"")</f>
        <v/>
      </c>
      <c r="CT342" s="42" t="str">
        <f t="shared" si="411"/>
        <v/>
      </c>
      <c r="CU342" s="44" t="str">
        <f t="shared" si="450"/>
        <v/>
      </c>
      <c r="CV342" s="44">
        <f t="shared" si="451"/>
        <v>0</v>
      </c>
      <c r="CW342" s="42" t="str">
        <f t="shared" si="452"/>
        <v/>
      </c>
      <c r="DA342" s="6">
        <f t="shared" si="426"/>
        <v>336</v>
      </c>
      <c r="DF342" s="42" t="str">
        <f t="shared" si="453"/>
        <v>NA</v>
      </c>
      <c r="DG342" s="43" t="str" cm="1">
        <f t="array" ref="DG342">IFERROR(_xlfn.XLOOKUP($B$4&amp;$B$11&amp;DF342,$A$69:$A$91&amp;$B$69:$B$91&amp;$C$69:$C$91,$D$69:$D$91),"")</f>
        <v/>
      </c>
      <c r="DH342" s="44" t="str">
        <f t="shared" si="420"/>
        <v/>
      </c>
      <c r="DI342" s="44">
        <f t="shared" si="454"/>
        <v>0</v>
      </c>
      <c r="DJ342" s="44">
        <f t="shared" si="455"/>
        <v>395</v>
      </c>
      <c r="DK342" s="42" t="str">
        <f t="shared" si="456"/>
        <v/>
      </c>
      <c r="DL342" s="42"/>
      <c r="DO342" s="6">
        <f t="shared" si="427"/>
        <v>336</v>
      </c>
      <c r="DT342" s="42" t="str">
        <f t="shared" si="457"/>
        <v>NA</v>
      </c>
      <c r="DU342" s="43" t="str" cm="1">
        <f t="array" ref="DU342">IFERROR(_xlfn.XLOOKUP($B$4&amp;$B$11&amp;DT342,$A$69:$A$91&amp;$B$69:$B$91&amp;$C$69:$C$91,$D$69:$D$91),"")</f>
        <v/>
      </c>
      <c r="DV342" s="44" t="str">
        <f t="shared" si="421"/>
        <v/>
      </c>
      <c r="DW342" s="44">
        <f t="shared" si="458"/>
        <v>0</v>
      </c>
      <c r="DX342" s="44">
        <f t="shared" si="459"/>
        <v>0</v>
      </c>
      <c r="DY342" s="42" t="str">
        <f t="shared" si="460"/>
        <v/>
      </c>
      <c r="DZ342" s="42"/>
      <c r="EC342" s="6">
        <f t="shared" si="428"/>
        <v>336</v>
      </c>
      <c r="EH342" s="45" t="s">
        <v>62</v>
      </c>
      <c r="EI342" s="110">
        <f t="shared" si="410"/>
        <v>0</v>
      </c>
      <c r="EJ342" s="109">
        <f t="shared" si="463"/>
        <v>0</v>
      </c>
      <c r="EK342" s="109">
        <f t="shared" si="461"/>
        <v>0</v>
      </c>
      <c r="EL342" s="44">
        <f t="shared" si="462"/>
        <v>395</v>
      </c>
      <c r="EM342" s="42" t="str">
        <f t="shared" si="413"/>
        <v/>
      </c>
    </row>
    <row r="343" spans="21:143" x14ac:dyDescent="0.25">
      <c r="U343" s="6">
        <f t="shared" si="422"/>
        <v>337</v>
      </c>
      <c r="Z343" s="30" t="str">
        <f t="shared" si="429"/>
        <v>NA</v>
      </c>
      <c r="AA343" s="28" t="str" cm="1">
        <f t="array" ref="AA343">IFERROR(_xlfn.XLOOKUP($B$4&amp;$B$11&amp;Z343,$A$69:$A$91&amp;$B$69:$B$91&amp;$C$69:$C$91,$D$69:$D$91),"")</f>
        <v/>
      </c>
      <c r="AB343" s="30" t="str">
        <f t="shared" si="414"/>
        <v/>
      </c>
      <c r="AC343" s="29" t="str">
        <f t="shared" si="430"/>
        <v/>
      </c>
      <c r="AD343" s="29">
        <f t="shared" si="431"/>
        <v>0</v>
      </c>
      <c r="AE343" s="30" t="str">
        <f t="shared" si="432"/>
        <v/>
      </c>
      <c r="AI343" s="6">
        <f t="shared" si="423"/>
        <v>337</v>
      </c>
      <c r="AN343" s="32" t="str">
        <f t="shared" si="433"/>
        <v>NA</v>
      </c>
      <c r="AO343" s="33" t="str" cm="1">
        <f t="array" ref="AO343">IFERROR(_xlfn.XLOOKUP($B$4&amp;$B$11&amp;AN343,$A$69:$A$91&amp;$B$69:$B$91&amp;$C$69:$C$91,$D$69:$D$91),"")</f>
        <v/>
      </c>
      <c r="AP343" s="32" t="str">
        <f t="shared" si="415"/>
        <v/>
      </c>
      <c r="AQ343" s="37" t="str">
        <f t="shared" si="434"/>
        <v/>
      </c>
      <c r="AR343" s="37">
        <f t="shared" si="435"/>
        <v>0</v>
      </c>
      <c r="AS343" s="32" t="str">
        <f t="shared" si="436"/>
        <v/>
      </c>
      <c r="AT343" s="32"/>
      <c r="AU343" s="8"/>
      <c r="AW343" s="20">
        <f t="shared" si="412"/>
        <v>337</v>
      </c>
      <c r="BB343" s="32" t="str">
        <f t="shared" si="437"/>
        <v>NA</v>
      </c>
      <c r="BC343" s="33" t="str" cm="1">
        <f t="array" ref="BC343">IFERROR(_xlfn.XLOOKUP($B$4&amp;$B$11&amp;BB343,$A$69:$A$91&amp;$B$69:$B$91&amp;$C$69:$C$91,$D$69:$D$91),"")</f>
        <v/>
      </c>
      <c r="BD343" s="37" t="str">
        <f t="shared" si="416"/>
        <v/>
      </c>
      <c r="BE343" s="37">
        <f t="shared" si="438"/>
        <v>0</v>
      </c>
      <c r="BF343" s="37">
        <f t="shared" si="439"/>
        <v>0</v>
      </c>
      <c r="BG343" s="32" t="str">
        <f t="shared" si="440"/>
        <v/>
      </c>
      <c r="BK343" s="20">
        <f t="shared" si="417"/>
        <v>337</v>
      </c>
      <c r="BP343" s="32" t="str">
        <f t="shared" si="441"/>
        <v>NA</v>
      </c>
      <c r="BQ343" s="33" t="str" cm="1">
        <f t="array" ref="BQ343">IFERROR(_xlfn.XLOOKUP($B$4&amp;$B$11&amp;BP343,$A$69:$A$91&amp;$B$69:$B$91&amp;$C$69:$C$91,$D$69:$D$91),"")</f>
        <v/>
      </c>
      <c r="BR343" s="37" t="str">
        <f t="shared" si="418"/>
        <v/>
      </c>
      <c r="BS343" s="37">
        <f t="shared" si="442"/>
        <v>0</v>
      </c>
      <c r="BT343" s="37">
        <f t="shared" si="443"/>
        <v>0</v>
      </c>
      <c r="BU343" s="32" t="str">
        <f t="shared" si="444"/>
        <v/>
      </c>
      <c r="BV343" s="32"/>
      <c r="BY343" s="6">
        <f t="shared" si="424"/>
        <v>337</v>
      </c>
      <c r="CD343" s="42" t="str">
        <f t="shared" si="445"/>
        <v>NA</v>
      </c>
      <c r="CE343" s="43" t="str" cm="1">
        <f t="array" ref="CE343">IFERROR(_xlfn.XLOOKUP($B$4&amp;$B$11&amp;CD343,$A$69:$A$91&amp;$B$69:$B$91&amp;$C$69:$C$91,$D$69:$D$91),"")</f>
        <v/>
      </c>
      <c r="CF343" s="42" t="str">
        <f t="shared" si="419"/>
        <v/>
      </c>
      <c r="CG343" s="44" t="str">
        <f t="shared" si="446"/>
        <v/>
      </c>
      <c r="CH343" s="44">
        <f t="shared" si="447"/>
        <v>0</v>
      </c>
      <c r="CI343" s="42" t="str">
        <f t="shared" si="448"/>
        <v/>
      </c>
      <c r="CJ343" s="42"/>
      <c r="CM343" s="6">
        <f t="shared" si="425"/>
        <v>337</v>
      </c>
      <c r="CR343" s="42" t="str">
        <f t="shared" si="449"/>
        <v>NA</v>
      </c>
      <c r="CS343" s="43" t="str" cm="1">
        <f t="array" ref="CS343">IFERROR(_xlfn.XLOOKUP($B$4&amp;$B$11&amp;CR343,$A$69:$A$91&amp;$B$69:$B$91&amp;$C$69:$C$91,$D$69:$D$91),"")</f>
        <v/>
      </c>
      <c r="CT343" s="42" t="str">
        <f t="shared" si="411"/>
        <v/>
      </c>
      <c r="CU343" s="44" t="str">
        <f t="shared" si="450"/>
        <v/>
      </c>
      <c r="CV343" s="44">
        <f t="shared" si="451"/>
        <v>0</v>
      </c>
      <c r="CW343" s="42" t="str">
        <f t="shared" si="452"/>
        <v/>
      </c>
      <c r="DA343" s="6">
        <f t="shared" si="426"/>
        <v>337</v>
      </c>
      <c r="DF343" s="42" t="str">
        <f t="shared" si="453"/>
        <v>NA</v>
      </c>
      <c r="DG343" s="43" t="str" cm="1">
        <f t="array" ref="DG343">IFERROR(_xlfn.XLOOKUP($B$4&amp;$B$11&amp;DF343,$A$69:$A$91&amp;$B$69:$B$91&amp;$C$69:$C$91,$D$69:$D$91),"")</f>
        <v/>
      </c>
      <c r="DH343" s="44" t="str">
        <f t="shared" si="420"/>
        <v/>
      </c>
      <c r="DI343" s="44">
        <f t="shared" si="454"/>
        <v>0</v>
      </c>
      <c r="DJ343" s="44">
        <f t="shared" si="455"/>
        <v>0</v>
      </c>
      <c r="DK343" s="42" t="str">
        <f t="shared" si="456"/>
        <v/>
      </c>
      <c r="DL343" s="42"/>
      <c r="DO343" s="6">
        <f t="shared" si="427"/>
        <v>337</v>
      </c>
      <c r="DT343" s="42" t="str">
        <f t="shared" si="457"/>
        <v>NA</v>
      </c>
      <c r="DU343" s="43" t="str" cm="1">
        <f t="array" ref="DU343">IFERROR(_xlfn.XLOOKUP($B$4&amp;$B$11&amp;DT343,$A$69:$A$91&amp;$B$69:$B$91&amp;$C$69:$C$91,$D$69:$D$91),"")</f>
        <v/>
      </c>
      <c r="DV343" s="44" t="str">
        <f t="shared" si="421"/>
        <v/>
      </c>
      <c r="DW343" s="44">
        <f t="shared" si="458"/>
        <v>0</v>
      </c>
      <c r="DX343" s="44">
        <f t="shared" si="459"/>
        <v>0</v>
      </c>
      <c r="DY343" s="42" t="str">
        <f t="shared" si="460"/>
        <v/>
      </c>
      <c r="DZ343" s="42"/>
      <c r="EC343" s="6">
        <f t="shared" si="428"/>
        <v>337</v>
      </c>
      <c r="EH343" s="45" t="s">
        <v>62</v>
      </c>
      <c r="EI343" s="110">
        <f t="shared" si="410"/>
        <v>0</v>
      </c>
      <c r="EJ343" s="109">
        <f t="shared" si="463"/>
        <v>0</v>
      </c>
      <c r="EK343" s="109">
        <f t="shared" si="461"/>
        <v>0</v>
      </c>
      <c r="EL343" s="44">
        <f t="shared" si="462"/>
        <v>0</v>
      </c>
      <c r="EM343" s="42" t="str">
        <f t="shared" si="413"/>
        <v/>
      </c>
    </row>
    <row r="344" spans="21:143" x14ac:dyDescent="0.25">
      <c r="U344" s="6">
        <f t="shared" si="422"/>
        <v>338</v>
      </c>
      <c r="Z344" s="30" t="str">
        <f t="shared" si="429"/>
        <v>NA</v>
      </c>
      <c r="AA344" s="28" t="str" cm="1">
        <f t="array" ref="AA344">IFERROR(_xlfn.XLOOKUP($B$4&amp;$B$11&amp;Z344,$A$69:$A$91&amp;$B$69:$B$91&amp;$C$69:$C$91,$D$69:$D$91),"")</f>
        <v/>
      </c>
      <c r="AB344" s="30" t="str">
        <f t="shared" si="414"/>
        <v/>
      </c>
      <c r="AC344" s="29" t="str">
        <f t="shared" si="430"/>
        <v/>
      </c>
      <c r="AD344" s="29">
        <f t="shared" si="431"/>
        <v>0</v>
      </c>
      <c r="AE344" s="30" t="str">
        <f t="shared" si="432"/>
        <v/>
      </c>
      <c r="AI344" s="6">
        <f t="shared" si="423"/>
        <v>338</v>
      </c>
      <c r="AN344" s="32" t="str">
        <f t="shared" si="433"/>
        <v>NA</v>
      </c>
      <c r="AO344" s="33" t="str" cm="1">
        <f t="array" ref="AO344">IFERROR(_xlfn.XLOOKUP($B$4&amp;$B$11&amp;AN344,$A$69:$A$91&amp;$B$69:$B$91&amp;$C$69:$C$91,$D$69:$D$91),"")</f>
        <v/>
      </c>
      <c r="AP344" s="32" t="str">
        <f t="shared" si="415"/>
        <v/>
      </c>
      <c r="AQ344" s="37" t="str">
        <f t="shared" si="434"/>
        <v/>
      </c>
      <c r="AR344" s="37">
        <f t="shared" si="435"/>
        <v>0</v>
      </c>
      <c r="AS344" s="32" t="str">
        <f t="shared" si="436"/>
        <v/>
      </c>
      <c r="AT344" s="32"/>
      <c r="AU344" s="8"/>
      <c r="AW344" s="20">
        <f t="shared" si="412"/>
        <v>338</v>
      </c>
      <c r="BB344" s="32" t="str">
        <f t="shared" si="437"/>
        <v>NA</v>
      </c>
      <c r="BC344" s="33" t="str" cm="1">
        <f t="array" ref="BC344">IFERROR(_xlfn.XLOOKUP($B$4&amp;$B$11&amp;BB344,$A$69:$A$91&amp;$B$69:$B$91&amp;$C$69:$C$91,$D$69:$D$91),"")</f>
        <v/>
      </c>
      <c r="BD344" s="37" t="str">
        <f t="shared" si="416"/>
        <v/>
      </c>
      <c r="BE344" s="37">
        <f t="shared" si="438"/>
        <v>0</v>
      </c>
      <c r="BF344" s="37">
        <f t="shared" si="439"/>
        <v>0</v>
      </c>
      <c r="BG344" s="32" t="str">
        <f t="shared" si="440"/>
        <v/>
      </c>
      <c r="BK344" s="20">
        <f t="shared" si="417"/>
        <v>338</v>
      </c>
      <c r="BP344" s="32" t="str">
        <f t="shared" si="441"/>
        <v>NA</v>
      </c>
      <c r="BQ344" s="33" t="str" cm="1">
        <f t="array" ref="BQ344">IFERROR(_xlfn.XLOOKUP($B$4&amp;$B$11&amp;BP344,$A$69:$A$91&amp;$B$69:$B$91&amp;$C$69:$C$91,$D$69:$D$91),"")</f>
        <v/>
      </c>
      <c r="BR344" s="37" t="str">
        <f t="shared" si="418"/>
        <v/>
      </c>
      <c r="BS344" s="37">
        <f t="shared" si="442"/>
        <v>0</v>
      </c>
      <c r="BT344" s="37">
        <f t="shared" si="443"/>
        <v>0</v>
      </c>
      <c r="BU344" s="32" t="str">
        <f t="shared" si="444"/>
        <v/>
      </c>
      <c r="BV344" s="32"/>
      <c r="BY344" s="6">
        <f t="shared" si="424"/>
        <v>338</v>
      </c>
      <c r="CD344" s="42" t="str">
        <f t="shared" si="445"/>
        <v>NA</v>
      </c>
      <c r="CE344" s="43" t="str" cm="1">
        <f t="array" ref="CE344">IFERROR(_xlfn.XLOOKUP($B$4&amp;$B$11&amp;CD344,$A$69:$A$91&amp;$B$69:$B$91&amp;$C$69:$C$91,$D$69:$D$91),"")</f>
        <v/>
      </c>
      <c r="CF344" s="42" t="str">
        <f t="shared" si="419"/>
        <v/>
      </c>
      <c r="CG344" s="44" t="str">
        <f t="shared" si="446"/>
        <v/>
      </c>
      <c r="CH344" s="44">
        <f t="shared" si="447"/>
        <v>0</v>
      </c>
      <c r="CI344" s="42" t="str">
        <f t="shared" si="448"/>
        <v/>
      </c>
      <c r="CJ344" s="42"/>
      <c r="CM344" s="6">
        <f t="shared" si="425"/>
        <v>338</v>
      </c>
      <c r="CR344" s="42" t="str">
        <f t="shared" si="449"/>
        <v>NA</v>
      </c>
      <c r="CS344" s="43" t="str" cm="1">
        <f t="array" ref="CS344">IFERROR(_xlfn.XLOOKUP($B$4&amp;$B$11&amp;CR344,$A$69:$A$91&amp;$B$69:$B$91&amp;$C$69:$C$91,$D$69:$D$91),"")</f>
        <v/>
      </c>
      <c r="CT344" s="42" t="str">
        <f t="shared" si="411"/>
        <v/>
      </c>
      <c r="CU344" s="44" t="str">
        <f t="shared" si="450"/>
        <v/>
      </c>
      <c r="CV344" s="44">
        <f t="shared" si="451"/>
        <v>0</v>
      </c>
      <c r="CW344" s="42" t="str">
        <f t="shared" si="452"/>
        <v/>
      </c>
      <c r="DA344" s="6">
        <f t="shared" si="426"/>
        <v>338</v>
      </c>
      <c r="DF344" s="42" t="str">
        <f t="shared" si="453"/>
        <v>NA</v>
      </c>
      <c r="DG344" s="43" t="str" cm="1">
        <f t="array" ref="DG344">IFERROR(_xlfn.XLOOKUP($B$4&amp;$B$11&amp;DF344,$A$69:$A$91&amp;$B$69:$B$91&amp;$C$69:$C$91,$D$69:$D$91),"")</f>
        <v/>
      </c>
      <c r="DH344" s="44" t="str">
        <f t="shared" si="420"/>
        <v/>
      </c>
      <c r="DI344" s="44">
        <f t="shared" si="454"/>
        <v>0</v>
      </c>
      <c r="DJ344" s="44">
        <f t="shared" si="455"/>
        <v>0</v>
      </c>
      <c r="DK344" s="42" t="str">
        <f t="shared" si="456"/>
        <v/>
      </c>
      <c r="DL344" s="42"/>
      <c r="DO344" s="6">
        <f t="shared" si="427"/>
        <v>338</v>
      </c>
      <c r="DT344" s="42" t="str">
        <f t="shared" si="457"/>
        <v>NA</v>
      </c>
      <c r="DU344" s="43" t="str" cm="1">
        <f t="array" ref="DU344">IFERROR(_xlfn.XLOOKUP($B$4&amp;$B$11&amp;DT344,$A$69:$A$91&amp;$B$69:$B$91&amp;$C$69:$C$91,$D$69:$D$91),"")</f>
        <v/>
      </c>
      <c r="DV344" s="44" t="str">
        <f t="shared" si="421"/>
        <v/>
      </c>
      <c r="DW344" s="44">
        <f t="shared" si="458"/>
        <v>0</v>
      </c>
      <c r="DX344" s="44">
        <f t="shared" si="459"/>
        <v>0</v>
      </c>
      <c r="DY344" s="42" t="str">
        <f t="shared" si="460"/>
        <v/>
      </c>
      <c r="DZ344" s="42"/>
      <c r="EC344" s="6">
        <f t="shared" si="428"/>
        <v>338</v>
      </c>
      <c r="EH344" s="45" t="s">
        <v>62</v>
      </c>
      <c r="EI344" s="110">
        <f t="shared" si="410"/>
        <v>0</v>
      </c>
      <c r="EJ344" s="109">
        <f t="shared" si="463"/>
        <v>0</v>
      </c>
      <c r="EK344" s="109">
        <f t="shared" si="461"/>
        <v>0</v>
      </c>
      <c r="EL344" s="44">
        <f t="shared" si="462"/>
        <v>0</v>
      </c>
      <c r="EM344" s="42" t="str">
        <f t="shared" si="413"/>
        <v/>
      </c>
    </row>
    <row r="345" spans="21:143" x14ac:dyDescent="0.25">
      <c r="U345" s="6">
        <f t="shared" si="422"/>
        <v>339</v>
      </c>
      <c r="Z345" s="30" t="str">
        <f t="shared" si="429"/>
        <v>NA</v>
      </c>
      <c r="AA345" s="28" t="str" cm="1">
        <f t="array" ref="AA345">IFERROR(_xlfn.XLOOKUP($B$4&amp;$B$11&amp;Z345,$A$69:$A$91&amp;$B$69:$B$91&amp;$C$69:$C$91,$D$69:$D$91),"")</f>
        <v/>
      </c>
      <c r="AB345" s="30" t="str">
        <f t="shared" si="414"/>
        <v/>
      </c>
      <c r="AC345" s="29" t="str">
        <f t="shared" si="430"/>
        <v/>
      </c>
      <c r="AD345" s="29">
        <f t="shared" si="431"/>
        <v>0</v>
      </c>
      <c r="AE345" s="30" t="str">
        <f t="shared" si="432"/>
        <v/>
      </c>
      <c r="AI345" s="6">
        <f t="shared" si="423"/>
        <v>339</v>
      </c>
      <c r="AN345" s="32" t="str">
        <f t="shared" si="433"/>
        <v>NA</v>
      </c>
      <c r="AO345" s="33" t="str" cm="1">
        <f t="array" ref="AO345">IFERROR(_xlfn.XLOOKUP($B$4&amp;$B$11&amp;AN345,$A$69:$A$91&amp;$B$69:$B$91&amp;$C$69:$C$91,$D$69:$D$91),"")</f>
        <v/>
      </c>
      <c r="AP345" s="32" t="str">
        <f t="shared" si="415"/>
        <v/>
      </c>
      <c r="AQ345" s="37" t="str">
        <f t="shared" si="434"/>
        <v/>
      </c>
      <c r="AR345" s="37">
        <f t="shared" si="435"/>
        <v>0</v>
      </c>
      <c r="AS345" s="32" t="str">
        <f t="shared" si="436"/>
        <v/>
      </c>
      <c r="AT345" s="32"/>
      <c r="AU345" s="8"/>
      <c r="AW345" s="20">
        <f t="shared" si="412"/>
        <v>339</v>
      </c>
      <c r="BB345" s="32" t="str">
        <f t="shared" si="437"/>
        <v>NA</v>
      </c>
      <c r="BC345" s="33" t="str" cm="1">
        <f t="array" ref="BC345">IFERROR(_xlfn.XLOOKUP($B$4&amp;$B$11&amp;BB345,$A$69:$A$91&amp;$B$69:$B$91&amp;$C$69:$C$91,$D$69:$D$91),"")</f>
        <v/>
      </c>
      <c r="BD345" s="37" t="str">
        <f t="shared" si="416"/>
        <v/>
      </c>
      <c r="BE345" s="37">
        <f t="shared" si="438"/>
        <v>0</v>
      </c>
      <c r="BF345" s="37">
        <f t="shared" si="439"/>
        <v>0</v>
      </c>
      <c r="BG345" s="32" t="str">
        <f t="shared" si="440"/>
        <v/>
      </c>
      <c r="BK345" s="20">
        <f t="shared" si="417"/>
        <v>339</v>
      </c>
      <c r="BP345" s="32" t="str">
        <f t="shared" si="441"/>
        <v>NA</v>
      </c>
      <c r="BQ345" s="33" t="str" cm="1">
        <f t="array" ref="BQ345">IFERROR(_xlfn.XLOOKUP($B$4&amp;$B$11&amp;BP345,$A$69:$A$91&amp;$B$69:$B$91&amp;$C$69:$C$91,$D$69:$D$91),"")</f>
        <v/>
      </c>
      <c r="BR345" s="37" t="str">
        <f t="shared" si="418"/>
        <v/>
      </c>
      <c r="BS345" s="37">
        <f t="shared" si="442"/>
        <v>0</v>
      </c>
      <c r="BT345" s="37">
        <f t="shared" si="443"/>
        <v>0</v>
      </c>
      <c r="BU345" s="32" t="str">
        <f t="shared" si="444"/>
        <v/>
      </c>
      <c r="BV345" s="32"/>
      <c r="BY345" s="6">
        <f t="shared" si="424"/>
        <v>339</v>
      </c>
      <c r="CD345" s="42" t="str">
        <f t="shared" si="445"/>
        <v>NA</v>
      </c>
      <c r="CE345" s="43" t="str" cm="1">
        <f t="array" ref="CE345">IFERROR(_xlfn.XLOOKUP($B$4&amp;$B$11&amp;CD345,$A$69:$A$91&amp;$B$69:$B$91&amp;$C$69:$C$91,$D$69:$D$91),"")</f>
        <v/>
      </c>
      <c r="CF345" s="42" t="str">
        <f t="shared" si="419"/>
        <v/>
      </c>
      <c r="CG345" s="44" t="str">
        <f t="shared" si="446"/>
        <v/>
      </c>
      <c r="CH345" s="44">
        <f t="shared" si="447"/>
        <v>0</v>
      </c>
      <c r="CI345" s="42" t="str">
        <f t="shared" si="448"/>
        <v/>
      </c>
      <c r="CJ345" s="42"/>
      <c r="CM345" s="6">
        <f t="shared" si="425"/>
        <v>339</v>
      </c>
      <c r="CR345" s="42" t="str">
        <f t="shared" si="449"/>
        <v>NA</v>
      </c>
      <c r="CS345" s="43" t="str" cm="1">
        <f t="array" ref="CS345">IFERROR(_xlfn.XLOOKUP($B$4&amp;$B$11&amp;CR345,$A$69:$A$91&amp;$B$69:$B$91&amp;$C$69:$C$91,$D$69:$D$91),"")</f>
        <v/>
      </c>
      <c r="CT345" s="42" t="str">
        <f t="shared" si="411"/>
        <v/>
      </c>
      <c r="CU345" s="44" t="str">
        <f t="shared" si="450"/>
        <v/>
      </c>
      <c r="CV345" s="44">
        <f t="shared" si="451"/>
        <v>0</v>
      </c>
      <c r="CW345" s="42" t="str">
        <f t="shared" si="452"/>
        <v/>
      </c>
      <c r="DA345" s="6">
        <f t="shared" si="426"/>
        <v>339</v>
      </c>
      <c r="DF345" s="42" t="str">
        <f t="shared" si="453"/>
        <v>NA</v>
      </c>
      <c r="DG345" s="43" t="str" cm="1">
        <f t="array" ref="DG345">IFERROR(_xlfn.XLOOKUP($B$4&amp;$B$11&amp;DF345,$A$69:$A$91&amp;$B$69:$B$91&amp;$C$69:$C$91,$D$69:$D$91),"")</f>
        <v/>
      </c>
      <c r="DH345" s="44" t="str">
        <f t="shared" si="420"/>
        <v/>
      </c>
      <c r="DI345" s="44">
        <f t="shared" si="454"/>
        <v>0</v>
      </c>
      <c r="DJ345" s="44">
        <f t="shared" si="455"/>
        <v>0</v>
      </c>
      <c r="DK345" s="42" t="str">
        <f t="shared" si="456"/>
        <v/>
      </c>
      <c r="DL345" s="42"/>
      <c r="DO345" s="6">
        <f t="shared" si="427"/>
        <v>339</v>
      </c>
      <c r="DT345" s="42" t="str">
        <f t="shared" si="457"/>
        <v>NA</v>
      </c>
      <c r="DU345" s="43" t="str" cm="1">
        <f t="array" ref="DU345">IFERROR(_xlfn.XLOOKUP($B$4&amp;$B$11&amp;DT345,$A$69:$A$91&amp;$B$69:$B$91&amp;$C$69:$C$91,$D$69:$D$91),"")</f>
        <v/>
      </c>
      <c r="DV345" s="44" t="str">
        <f t="shared" si="421"/>
        <v/>
      </c>
      <c r="DW345" s="44">
        <f t="shared" si="458"/>
        <v>0</v>
      </c>
      <c r="DX345" s="44">
        <f t="shared" si="459"/>
        <v>0</v>
      </c>
      <c r="DY345" s="42" t="str">
        <f t="shared" si="460"/>
        <v/>
      </c>
      <c r="DZ345" s="42"/>
      <c r="EC345" s="6">
        <f t="shared" si="428"/>
        <v>339</v>
      </c>
      <c r="EH345" s="45" t="s">
        <v>62</v>
      </c>
      <c r="EI345" s="110">
        <f t="shared" si="410"/>
        <v>0</v>
      </c>
      <c r="EJ345" s="109">
        <f t="shared" si="463"/>
        <v>0</v>
      </c>
      <c r="EK345" s="109">
        <f t="shared" si="461"/>
        <v>0</v>
      </c>
      <c r="EL345" s="44">
        <f t="shared" si="462"/>
        <v>0</v>
      </c>
      <c r="EM345" s="42" t="str">
        <f t="shared" si="413"/>
        <v/>
      </c>
    </row>
    <row r="346" spans="21:143" x14ac:dyDescent="0.25">
      <c r="U346" s="6">
        <f t="shared" si="422"/>
        <v>340</v>
      </c>
      <c r="Z346" s="30" t="str">
        <f t="shared" si="429"/>
        <v>NA</v>
      </c>
      <c r="AA346" s="28" t="str" cm="1">
        <f t="array" ref="AA346">IFERROR(_xlfn.XLOOKUP($B$4&amp;$B$11&amp;Z346,$A$69:$A$91&amp;$B$69:$B$91&amp;$C$69:$C$91,$D$69:$D$91),"")</f>
        <v/>
      </c>
      <c r="AB346" s="30" t="str">
        <f t="shared" si="414"/>
        <v/>
      </c>
      <c r="AC346" s="29" t="str">
        <f t="shared" si="430"/>
        <v/>
      </c>
      <c r="AD346" s="29">
        <f t="shared" si="431"/>
        <v>0</v>
      </c>
      <c r="AE346" s="30" t="str">
        <f t="shared" si="432"/>
        <v/>
      </c>
      <c r="AI346" s="6">
        <f t="shared" si="423"/>
        <v>340</v>
      </c>
      <c r="AN346" s="32" t="str">
        <f t="shared" si="433"/>
        <v>NA</v>
      </c>
      <c r="AO346" s="33" t="str" cm="1">
        <f t="array" ref="AO346">IFERROR(_xlfn.XLOOKUP($B$4&amp;$B$11&amp;AN346,$A$69:$A$91&amp;$B$69:$B$91&amp;$C$69:$C$91,$D$69:$D$91),"")</f>
        <v/>
      </c>
      <c r="AP346" s="32" t="str">
        <f t="shared" si="415"/>
        <v/>
      </c>
      <c r="AQ346" s="37" t="str">
        <f t="shared" si="434"/>
        <v/>
      </c>
      <c r="AR346" s="37">
        <f t="shared" si="435"/>
        <v>0</v>
      </c>
      <c r="AS346" s="32" t="str">
        <f t="shared" si="436"/>
        <v/>
      </c>
      <c r="AT346" s="32"/>
      <c r="AU346" s="8"/>
      <c r="AW346" s="20">
        <f t="shared" si="412"/>
        <v>340</v>
      </c>
      <c r="BB346" s="32" t="str">
        <f t="shared" si="437"/>
        <v>NA</v>
      </c>
      <c r="BC346" s="33" t="str" cm="1">
        <f t="array" ref="BC346">IFERROR(_xlfn.XLOOKUP($B$4&amp;$B$11&amp;BB346,$A$69:$A$91&amp;$B$69:$B$91&amp;$C$69:$C$91,$D$69:$D$91),"")</f>
        <v/>
      </c>
      <c r="BD346" s="37" t="str">
        <f t="shared" si="416"/>
        <v/>
      </c>
      <c r="BE346" s="37">
        <f t="shared" si="438"/>
        <v>0</v>
      </c>
      <c r="BF346" s="37">
        <f t="shared" si="439"/>
        <v>0</v>
      </c>
      <c r="BG346" s="32" t="str">
        <f t="shared" si="440"/>
        <v/>
      </c>
      <c r="BK346" s="20">
        <f t="shared" si="417"/>
        <v>340</v>
      </c>
      <c r="BP346" s="32" t="str">
        <f t="shared" si="441"/>
        <v>NA</v>
      </c>
      <c r="BQ346" s="33" t="str" cm="1">
        <f t="array" ref="BQ346">IFERROR(_xlfn.XLOOKUP($B$4&amp;$B$11&amp;BP346,$A$69:$A$91&amp;$B$69:$B$91&amp;$C$69:$C$91,$D$69:$D$91),"")</f>
        <v/>
      </c>
      <c r="BR346" s="37" t="str">
        <f t="shared" si="418"/>
        <v/>
      </c>
      <c r="BS346" s="37">
        <f t="shared" si="442"/>
        <v>0</v>
      </c>
      <c r="BT346" s="37">
        <f t="shared" si="443"/>
        <v>0</v>
      </c>
      <c r="BU346" s="32" t="str">
        <f t="shared" si="444"/>
        <v/>
      </c>
      <c r="BV346" s="32"/>
      <c r="BY346" s="6">
        <f t="shared" si="424"/>
        <v>340</v>
      </c>
      <c r="CD346" s="42" t="str">
        <f t="shared" si="445"/>
        <v>NA</v>
      </c>
      <c r="CE346" s="43" t="str" cm="1">
        <f t="array" ref="CE346">IFERROR(_xlfn.XLOOKUP($B$4&amp;$B$11&amp;CD346,$A$69:$A$91&amp;$B$69:$B$91&amp;$C$69:$C$91,$D$69:$D$91),"")</f>
        <v/>
      </c>
      <c r="CF346" s="42" t="str">
        <f t="shared" si="419"/>
        <v/>
      </c>
      <c r="CG346" s="44" t="str">
        <f t="shared" si="446"/>
        <v/>
      </c>
      <c r="CH346" s="44">
        <f t="shared" si="447"/>
        <v>0</v>
      </c>
      <c r="CI346" s="42" t="str">
        <f t="shared" si="448"/>
        <v/>
      </c>
      <c r="CJ346" s="42"/>
      <c r="CM346" s="6">
        <f t="shared" si="425"/>
        <v>340</v>
      </c>
      <c r="CR346" s="42" t="str">
        <f t="shared" si="449"/>
        <v>NA</v>
      </c>
      <c r="CS346" s="43" t="str" cm="1">
        <f t="array" ref="CS346">IFERROR(_xlfn.XLOOKUP($B$4&amp;$B$11&amp;CR346,$A$69:$A$91&amp;$B$69:$B$91&amp;$C$69:$C$91,$D$69:$D$91),"")</f>
        <v/>
      </c>
      <c r="CT346" s="42" t="str">
        <f t="shared" si="411"/>
        <v/>
      </c>
      <c r="CU346" s="44" t="str">
        <f t="shared" si="450"/>
        <v/>
      </c>
      <c r="CV346" s="44">
        <f t="shared" si="451"/>
        <v>0</v>
      </c>
      <c r="CW346" s="42" t="str">
        <f t="shared" si="452"/>
        <v/>
      </c>
      <c r="DA346" s="6">
        <f t="shared" si="426"/>
        <v>340</v>
      </c>
      <c r="DF346" s="42" t="str">
        <f t="shared" si="453"/>
        <v>NA</v>
      </c>
      <c r="DG346" s="43" t="str" cm="1">
        <f t="array" ref="DG346">IFERROR(_xlfn.XLOOKUP($B$4&amp;$B$11&amp;DF346,$A$69:$A$91&amp;$B$69:$B$91&amp;$C$69:$C$91,$D$69:$D$91),"")</f>
        <v/>
      </c>
      <c r="DH346" s="44" t="str">
        <f t="shared" si="420"/>
        <v/>
      </c>
      <c r="DI346" s="44">
        <f t="shared" si="454"/>
        <v>0</v>
      </c>
      <c r="DJ346" s="44">
        <f t="shared" si="455"/>
        <v>0</v>
      </c>
      <c r="DK346" s="42" t="str">
        <f t="shared" si="456"/>
        <v/>
      </c>
      <c r="DL346" s="42"/>
      <c r="DO346" s="6">
        <f t="shared" si="427"/>
        <v>340</v>
      </c>
      <c r="DT346" s="42" t="str">
        <f t="shared" si="457"/>
        <v>NA</v>
      </c>
      <c r="DU346" s="43" t="str" cm="1">
        <f t="array" ref="DU346">IFERROR(_xlfn.XLOOKUP($B$4&amp;$B$11&amp;DT346,$A$69:$A$91&amp;$B$69:$B$91&amp;$C$69:$C$91,$D$69:$D$91),"")</f>
        <v/>
      </c>
      <c r="DV346" s="44" t="str">
        <f t="shared" si="421"/>
        <v/>
      </c>
      <c r="DW346" s="44">
        <f t="shared" si="458"/>
        <v>0</v>
      </c>
      <c r="DX346" s="44">
        <f t="shared" si="459"/>
        <v>0</v>
      </c>
      <c r="DY346" s="42" t="str">
        <f t="shared" si="460"/>
        <v/>
      </c>
      <c r="DZ346" s="42"/>
      <c r="EC346" s="6">
        <f t="shared" si="428"/>
        <v>340</v>
      </c>
      <c r="EH346" s="45" t="s">
        <v>62</v>
      </c>
      <c r="EI346" s="110">
        <f t="shared" ref="EI346:EI366" si="464">$B$13</f>
        <v>0</v>
      </c>
      <c r="EJ346" s="109">
        <f t="shared" si="463"/>
        <v>0</v>
      </c>
      <c r="EK346" s="109">
        <f t="shared" si="461"/>
        <v>0</v>
      </c>
      <c r="EL346" s="44">
        <f t="shared" si="462"/>
        <v>0</v>
      </c>
      <c r="EM346" s="42" t="str">
        <f t="shared" si="413"/>
        <v/>
      </c>
    </row>
    <row r="347" spans="21:143" x14ac:dyDescent="0.25">
      <c r="U347" s="6">
        <f t="shared" si="422"/>
        <v>341</v>
      </c>
      <c r="Z347" s="30" t="str">
        <f t="shared" si="429"/>
        <v>NA</v>
      </c>
      <c r="AA347" s="28" t="str" cm="1">
        <f t="array" ref="AA347">IFERROR(_xlfn.XLOOKUP($B$4&amp;$B$11&amp;Z347,$A$69:$A$91&amp;$B$69:$B$91&amp;$C$69:$C$91,$D$69:$D$91),"")</f>
        <v/>
      </c>
      <c r="AB347" s="30" t="str">
        <f t="shared" si="414"/>
        <v/>
      </c>
      <c r="AC347" s="29" t="str">
        <f t="shared" si="430"/>
        <v/>
      </c>
      <c r="AD347" s="29">
        <f t="shared" si="431"/>
        <v>0</v>
      </c>
      <c r="AE347" s="30" t="str">
        <f t="shared" si="432"/>
        <v/>
      </c>
      <c r="AI347" s="6">
        <f t="shared" si="423"/>
        <v>341</v>
      </c>
      <c r="AN347" s="32" t="str">
        <f t="shared" si="433"/>
        <v>NA</v>
      </c>
      <c r="AO347" s="33" t="str" cm="1">
        <f t="array" ref="AO347">IFERROR(_xlfn.XLOOKUP($B$4&amp;$B$11&amp;AN347,$A$69:$A$91&amp;$B$69:$B$91&amp;$C$69:$C$91,$D$69:$D$91),"")</f>
        <v/>
      </c>
      <c r="AP347" s="32" t="str">
        <f t="shared" si="415"/>
        <v/>
      </c>
      <c r="AQ347" s="37" t="str">
        <f t="shared" si="434"/>
        <v/>
      </c>
      <c r="AR347" s="37">
        <f t="shared" si="435"/>
        <v>0</v>
      </c>
      <c r="AS347" s="32" t="str">
        <f t="shared" si="436"/>
        <v/>
      </c>
      <c r="AT347" s="32"/>
      <c r="AU347" s="8"/>
      <c r="AW347" s="20">
        <f t="shared" si="412"/>
        <v>341</v>
      </c>
      <c r="BB347" s="32" t="str">
        <f t="shared" si="437"/>
        <v>NA</v>
      </c>
      <c r="BC347" s="33" t="str" cm="1">
        <f t="array" ref="BC347">IFERROR(_xlfn.XLOOKUP($B$4&amp;$B$11&amp;BB347,$A$69:$A$91&amp;$B$69:$B$91&amp;$C$69:$C$91,$D$69:$D$91),"")</f>
        <v/>
      </c>
      <c r="BD347" s="37" t="str">
        <f t="shared" si="416"/>
        <v/>
      </c>
      <c r="BE347" s="37">
        <f t="shared" si="438"/>
        <v>0</v>
      </c>
      <c r="BF347" s="37">
        <f t="shared" si="439"/>
        <v>0</v>
      </c>
      <c r="BG347" s="32" t="str">
        <f t="shared" si="440"/>
        <v/>
      </c>
      <c r="BK347" s="20">
        <f t="shared" si="417"/>
        <v>341</v>
      </c>
      <c r="BP347" s="32" t="str">
        <f t="shared" si="441"/>
        <v>NA</v>
      </c>
      <c r="BQ347" s="33" t="str" cm="1">
        <f t="array" ref="BQ347">IFERROR(_xlfn.XLOOKUP($B$4&amp;$B$11&amp;BP347,$A$69:$A$91&amp;$B$69:$B$91&amp;$C$69:$C$91,$D$69:$D$91),"")</f>
        <v/>
      </c>
      <c r="BR347" s="37" t="str">
        <f t="shared" si="418"/>
        <v/>
      </c>
      <c r="BS347" s="37">
        <f t="shared" si="442"/>
        <v>0</v>
      </c>
      <c r="BT347" s="37">
        <f t="shared" si="443"/>
        <v>0</v>
      </c>
      <c r="BU347" s="32" t="str">
        <f t="shared" si="444"/>
        <v/>
      </c>
      <c r="BV347" s="32"/>
      <c r="BY347" s="6">
        <f t="shared" si="424"/>
        <v>341</v>
      </c>
      <c r="CD347" s="42" t="str">
        <f t="shared" si="445"/>
        <v>NA</v>
      </c>
      <c r="CE347" s="43" t="str" cm="1">
        <f t="array" ref="CE347">IFERROR(_xlfn.XLOOKUP($B$4&amp;$B$11&amp;CD347,$A$69:$A$91&amp;$B$69:$B$91&amp;$C$69:$C$91,$D$69:$D$91),"")</f>
        <v/>
      </c>
      <c r="CF347" s="42" t="str">
        <f t="shared" si="419"/>
        <v/>
      </c>
      <c r="CG347" s="44" t="str">
        <f t="shared" si="446"/>
        <v/>
      </c>
      <c r="CH347" s="44">
        <f t="shared" si="447"/>
        <v>0</v>
      </c>
      <c r="CI347" s="42" t="str">
        <f t="shared" si="448"/>
        <v/>
      </c>
      <c r="CJ347" s="42"/>
      <c r="CM347" s="6">
        <f t="shared" si="425"/>
        <v>341</v>
      </c>
      <c r="CR347" s="42" t="str">
        <f t="shared" si="449"/>
        <v>NA</v>
      </c>
      <c r="CS347" s="43" t="str" cm="1">
        <f t="array" ref="CS347">IFERROR(_xlfn.XLOOKUP($B$4&amp;$B$11&amp;CR347,$A$69:$A$91&amp;$B$69:$B$91&amp;$C$69:$C$91,$D$69:$D$91),"")</f>
        <v/>
      </c>
      <c r="CT347" s="42" t="str">
        <f t="shared" si="411"/>
        <v/>
      </c>
      <c r="CU347" s="44" t="str">
        <f t="shared" si="450"/>
        <v/>
      </c>
      <c r="CV347" s="44">
        <f t="shared" si="451"/>
        <v>0</v>
      </c>
      <c r="CW347" s="42" t="str">
        <f t="shared" si="452"/>
        <v/>
      </c>
      <c r="DA347" s="6">
        <f t="shared" si="426"/>
        <v>341</v>
      </c>
      <c r="DF347" s="42" t="str">
        <f t="shared" si="453"/>
        <v>NA</v>
      </c>
      <c r="DG347" s="43" t="str" cm="1">
        <f t="array" ref="DG347">IFERROR(_xlfn.XLOOKUP($B$4&amp;$B$11&amp;DF347,$A$69:$A$91&amp;$B$69:$B$91&amp;$C$69:$C$91,$D$69:$D$91),"")</f>
        <v/>
      </c>
      <c r="DH347" s="44" t="str">
        <f t="shared" si="420"/>
        <v/>
      </c>
      <c r="DI347" s="44">
        <f t="shared" si="454"/>
        <v>0</v>
      </c>
      <c r="DJ347" s="44">
        <f t="shared" si="455"/>
        <v>0</v>
      </c>
      <c r="DK347" s="42" t="str">
        <f t="shared" si="456"/>
        <v/>
      </c>
      <c r="DL347" s="42"/>
      <c r="DO347" s="6">
        <f t="shared" si="427"/>
        <v>341</v>
      </c>
      <c r="DT347" s="42" t="str">
        <f t="shared" si="457"/>
        <v>NA</v>
      </c>
      <c r="DU347" s="43" t="str" cm="1">
        <f t="array" ref="DU347">IFERROR(_xlfn.XLOOKUP($B$4&amp;$B$11&amp;DT347,$A$69:$A$91&amp;$B$69:$B$91&amp;$C$69:$C$91,$D$69:$D$91),"")</f>
        <v/>
      </c>
      <c r="DV347" s="44" t="str">
        <f t="shared" si="421"/>
        <v/>
      </c>
      <c r="DW347" s="44">
        <f t="shared" si="458"/>
        <v>0</v>
      </c>
      <c r="DX347" s="44">
        <f t="shared" si="459"/>
        <v>0</v>
      </c>
      <c r="DY347" s="42" t="str">
        <f t="shared" si="460"/>
        <v/>
      </c>
      <c r="DZ347" s="42"/>
      <c r="EC347" s="6">
        <f t="shared" si="428"/>
        <v>341</v>
      </c>
      <c r="EH347" s="45" t="s">
        <v>62</v>
      </c>
      <c r="EI347" s="110">
        <f t="shared" si="464"/>
        <v>0</v>
      </c>
      <c r="EJ347" s="109">
        <f t="shared" si="463"/>
        <v>0</v>
      </c>
      <c r="EK347" s="109">
        <f t="shared" si="461"/>
        <v>0</v>
      </c>
      <c r="EL347" s="44">
        <f t="shared" si="462"/>
        <v>0</v>
      </c>
      <c r="EM347" s="42" t="str">
        <f t="shared" si="413"/>
        <v/>
      </c>
    </row>
    <row r="348" spans="21:143" x14ac:dyDescent="0.25">
      <c r="U348" s="6">
        <f t="shared" si="422"/>
        <v>342</v>
      </c>
      <c r="Z348" s="30" t="str">
        <f t="shared" si="429"/>
        <v>NA</v>
      </c>
      <c r="AA348" s="28" t="str" cm="1">
        <f t="array" ref="AA348">IFERROR(_xlfn.XLOOKUP($B$4&amp;$B$11&amp;Z348,$A$69:$A$91&amp;$B$69:$B$91&amp;$C$69:$C$91,$D$69:$D$91),"")</f>
        <v/>
      </c>
      <c r="AB348" s="30" t="str">
        <f t="shared" si="414"/>
        <v/>
      </c>
      <c r="AC348" s="29" t="str">
        <f t="shared" si="430"/>
        <v/>
      </c>
      <c r="AD348" s="29">
        <f t="shared" si="431"/>
        <v>0</v>
      </c>
      <c r="AE348" s="30" t="str">
        <f t="shared" si="432"/>
        <v/>
      </c>
      <c r="AI348" s="6">
        <f t="shared" si="423"/>
        <v>342</v>
      </c>
      <c r="AN348" s="32" t="str">
        <f t="shared" si="433"/>
        <v>NA</v>
      </c>
      <c r="AO348" s="33" t="str" cm="1">
        <f t="array" ref="AO348">IFERROR(_xlfn.XLOOKUP($B$4&amp;$B$11&amp;AN348,$A$69:$A$91&amp;$B$69:$B$91&amp;$C$69:$C$91,$D$69:$D$91),"")</f>
        <v/>
      </c>
      <c r="AP348" s="32" t="str">
        <f t="shared" si="415"/>
        <v/>
      </c>
      <c r="AQ348" s="37" t="str">
        <f t="shared" si="434"/>
        <v/>
      </c>
      <c r="AR348" s="37">
        <f t="shared" si="435"/>
        <v>0</v>
      </c>
      <c r="AS348" s="32" t="str">
        <f t="shared" si="436"/>
        <v/>
      </c>
      <c r="AT348" s="32"/>
      <c r="AU348" s="8"/>
      <c r="AW348" s="20">
        <f t="shared" si="412"/>
        <v>342</v>
      </c>
      <c r="BB348" s="32" t="str">
        <f t="shared" si="437"/>
        <v>NA</v>
      </c>
      <c r="BC348" s="33" t="str" cm="1">
        <f t="array" ref="BC348">IFERROR(_xlfn.XLOOKUP($B$4&amp;$B$11&amp;BB348,$A$69:$A$91&amp;$B$69:$B$91&amp;$C$69:$C$91,$D$69:$D$91),"")</f>
        <v/>
      </c>
      <c r="BD348" s="37" t="str">
        <f t="shared" si="416"/>
        <v/>
      </c>
      <c r="BE348" s="37">
        <f t="shared" si="438"/>
        <v>0</v>
      </c>
      <c r="BF348" s="37">
        <f t="shared" si="439"/>
        <v>0</v>
      </c>
      <c r="BG348" s="32" t="str">
        <f t="shared" si="440"/>
        <v/>
      </c>
      <c r="BK348" s="20">
        <f t="shared" si="417"/>
        <v>342</v>
      </c>
      <c r="BP348" s="32" t="str">
        <f t="shared" si="441"/>
        <v>NA</v>
      </c>
      <c r="BQ348" s="33" t="str" cm="1">
        <f t="array" ref="BQ348">IFERROR(_xlfn.XLOOKUP($B$4&amp;$B$11&amp;BP348,$A$69:$A$91&amp;$B$69:$B$91&amp;$C$69:$C$91,$D$69:$D$91),"")</f>
        <v/>
      </c>
      <c r="BR348" s="37" t="str">
        <f t="shared" si="418"/>
        <v/>
      </c>
      <c r="BS348" s="37">
        <f t="shared" si="442"/>
        <v>0</v>
      </c>
      <c r="BT348" s="37">
        <f t="shared" si="443"/>
        <v>0</v>
      </c>
      <c r="BU348" s="32" t="str">
        <f t="shared" si="444"/>
        <v/>
      </c>
      <c r="BV348" s="32"/>
      <c r="BY348" s="6">
        <f t="shared" si="424"/>
        <v>342</v>
      </c>
      <c r="CD348" s="42" t="str">
        <f t="shared" si="445"/>
        <v>NA</v>
      </c>
      <c r="CE348" s="43" t="str" cm="1">
        <f t="array" ref="CE348">IFERROR(_xlfn.XLOOKUP($B$4&amp;$B$11&amp;CD348,$A$69:$A$91&amp;$B$69:$B$91&amp;$C$69:$C$91,$D$69:$D$91),"")</f>
        <v/>
      </c>
      <c r="CF348" s="42" t="str">
        <f t="shared" si="419"/>
        <v/>
      </c>
      <c r="CG348" s="44" t="str">
        <f t="shared" si="446"/>
        <v/>
      </c>
      <c r="CH348" s="44">
        <f t="shared" si="447"/>
        <v>0</v>
      </c>
      <c r="CI348" s="42" t="str">
        <f t="shared" si="448"/>
        <v/>
      </c>
      <c r="CJ348" s="42"/>
      <c r="CM348" s="6">
        <f t="shared" si="425"/>
        <v>342</v>
      </c>
      <c r="CR348" s="42" t="str">
        <f t="shared" si="449"/>
        <v>NA</v>
      </c>
      <c r="CS348" s="43" t="str" cm="1">
        <f t="array" ref="CS348">IFERROR(_xlfn.XLOOKUP($B$4&amp;$B$11&amp;CR348,$A$69:$A$91&amp;$B$69:$B$91&amp;$C$69:$C$91,$D$69:$D$91),"")</f>
        <v/>
      </c>
      <c r="CT348" s="42" t="str">
        <f t="shared" si="411"/>
        <v/>
      </c>
      <c r="CU348" s="44" t="str">
        <f t="shared" si="450"/>
        <v/>
      </c>
      <c r="CV348" s="44">
        <f t="shared" si="451"/>
        <v>0</v>
      </c>
      <c r="CW348" s="42" t="str">
        <f t="shared" si="452"/>
        <v/>
      </c>
      <c r="DA348" s="6">
        <f t="shared" si="426"/>
        <v>342</v>
      </c>
      <c r="DF348" s="42" t="str">
        <f t="shared" si="453"/>
        <v>NA</v>
      </c>
      <c r="DG348" s="43" t="str" cm="1">
        <f t="array" ref="DG348">IFERROR(_xlfn.XLOOKUP($B$4&amp;$B$11&amp;DF348,$A$69:$A$91&amp;$B$69:$B$91&amp;$C$69:$C$91,$D$69:$D$91),"")</f>
        <v/>
      </c>
      <c r="DH348" s="44" t="str">
        <f t="shared" si="420"/>
        <v/>
      </c>
      <c r="DI348" s="44">
        <f t="shared" si="454"/>
        <v>0</v>
      </c>
      <c r="DJ348" s="44">
        <f t="shared" si="455"/>
        <v>0</v>
      </c>
      <c r="DK348" s="42" t="str">
        <f t="shared" si="456"/>
        <v/>
      </c>
      <c r="DL348" s="42"/>
      <c r="DO348" s="6">
        <f t="shared" si="427"/>
        <v>342</v>
      </c>
      <c r="DT348" s="42" t="str">
        <f t="shared" si="457"/>
        <v>NA</v>
      </c>
      <c r="DU348" s="43" t="str" cm="1">
        <f t="array" ref="DU348">IFERROR(_xlfn.XLOOKUP($B$4&amp;$B$11&amp;DT348,$A$69:$A$91&amp;$B$69:$B$91&amp;$C$69:$C$91,$D$69:$D$91),"")</f>
        <v/>
      </c>
      <c r="DV348" s="44" t="str">
        <f t="shared" si="421"/>
        <v/>
      </c>
      <c r="DW348" s="44">
        <f t="shared" si="458"/>
        <v>0</v>
      </c>
      <c r="DX348" s="44">
        <f t="shared" si="459"/>
        <v>0</v>
      </c>
      <c r="DY348" s="42" t="str">
        <f t="shared" si="460"/>
        <v/>
      </c>
      <c r="DZ348" s="42"/>
      <c r="EC348" s="6">
        <f t="shared" si="428"/>
        <v>342</v>
      </c>
      <c r="EH348" s="45" t="s">
        <v>62</v>
      </c>
      <c r="EI348" s="110">
        <f t="shared" si="464"/>
        <v>0</v>
      </c>
      <c r="EJ348" s="109">
        <f t="shared" si="463"/>
        <v>0</v>
      </c>
      <c r="EK348" s="109">
        <f t="shared" si="461"/>
        <v>0</v>
      </c>
      <c r="EL348" s="44">
        <f t="shared" si="462"/>
        <v>0</v>
      </c>
      <c r="EM348" s="42" t="str">
        <f t="shared" si="413"/>
        <v/>
      </c>
    </row>
    <row r="349" spans="21:143" x14ac:dyDescent="0.25">
      <c r="U349" s="6">
        <f t="shared" si="422"/>
        <v>343</v>
      </c>
      <c r="Z349" s="30" t="str">
        <f t="shared" si="429"/>
        <v>NA</v>
      </c>
      <c r="AA349" s="28" t="str" cm="1">
        <f t="array" ref="AA349">IFERROR(_xlfn.XLOOKUP($B$4&amp;$B$11&amp;Z349,$A$69:$A$91&amp;$B$69:$B$91&amp;$C$69:$C$91,$D$69:$D$91),"")</f>
        <v/>
      </c>
      <c r="AB349" s="30" t="str">
        <f t="shared" si="414"/>
        <v/>
      </c>
      <c r="AC349" s="29" t="str">
        <f t="shared" si="430"/>
        <v/>
      </c>
      <c r="AD349" s="29">
        <f t="shared" si="431"/>
        <v>0</v>
      </c>
      <c r="AE349" s="30" t="str">
        <f t="shared" si="432"/>
        <v/>
      </c>
      <c r="AI349" s="6">
        <f t="shared" si="423"/>
        <v>343</v>
      </c>
      <c r="AN349" s="32" t="str">
        <f t="shared" si="433"/>
        <v>NA</v>
      </c>
      <c r="AO349" s="33" t="str" cm="1">
        <f t="array" ref="AO349">IFERROR(_xlfn.XLOOKUP($B$4&amp;$B$11&amp;AN349,$A$69:$A$91&amp;$B$69:$B$91&amp;$C$69:$C$91,$D$69:$D$91),"")</f>
        <v/>
      </c>
      <c r="AP349" s="32" t="str">
        <f t="shared" si="415"/>
        <v/>
      </c>
      <c r="AQ349" s="37" t="str">
        <f t="shared" si="434"/>
        <v/>
      </c>
      <c r="AR349" s="37">
        <f t="shared" si="435"/>
        <v>0</v>
      </c>
      <c r="AS349" s="32" t="str">
        <f t="shared" si="436"/>
        <v/>
      </c>
      <c r="AT349" s="32"/>
      <c r="AU349" s="8"/>
      <c r="AW349" s="20">
        <f t="shared" si="412"/>
        <v>343</v>
      </c>
      <c r="BB349" s="32" t="str">
        <f t="shared" si="437"/>
        <v>NA</v>
      </c>
      <c r="BC349" s="33" t="str" cm="1">
        <f t="array" ref="BC349">IFERROR(_xlfn.XLOOKUP($B$4&amp;$B$11&amp;BB349,$A$69:$A$91&amp;$B$69:$B$91&amp;$C$69:$C$91,$D$69:$D$91),"")</f>
        <v/>
      </c>
      <c r="BD349" s="37" t="str">
        <f t="shared" si="416"/>
        <v/>
      </c>
      <c r="BE349" s="37">
        <f t="shared" si="438"/>
        <v>0</v>
      </c>
      <c r="BF349" s="37">
        <f t="shared" si="439"/>
        <v>0</v>
      </c>
      <c r="BG349" s="32" t="str">
        <f t="shared" si="440"/>
        <v/>
      </c>
      <c r="BK349" s="20">
        <f t="shared" si="417"/>
        <v>343</v>
      </c>
      <c r="BP349" s="32" t="str">
        <f t="shared" si="441"/>
        <v>NA</v>
      </c>
      <c r="BQ349" s="33" t="str" cm="1">
        <f t="array" ref="BQ349">IFERROR(_xlfn.XLOOKUP($B$4&amp;$B$11&amp;BP349,$A$69:$A$91&amp;$B$69:$B$91&amp;$C$69:$C$91,$D$69:$D$91),"")</f>
        <v/>
      </c>
      <c r="BR349" s="37" t="str">
        <f t="shared" si="418"/>
        <v/>
      </c>
      <c r="BS349" s="37">
        <f t="shared" si="442"/>
        <v>0</v>
      </c>
      <c r="BT349" s="37">
        <f t="shared" si="443"/>
        <v>0</v>
      </c>
      <c r="BU349" s="32" t="str">
        <f t="shared" si="444"/>
        <v/>
      </c>
      <c r="BV349" s="32"/>
      <c r="BY349" s="6">
        <f t="shared" si="424"/>
        <v>343</v>
      </c>
      <c r="CD349" s="42" t="str">
        <f t="shared" si="445"/>
        <v>NA</v>
      </c>
      <c r="CE349" s="43" t="str" cm="1">
        <f t="array" ref="CE349">IFERROR(_xlfn.XLOOKUP($B$4&amp;$B$11&amp;CD349,$A$69:$A$91&amp;$B$69:$B$91&amp;$C$69:$C$91,$D$69:$D$91),"")</f>
        <v/>
      </c>
      <c r="CF349" s="42" t="str">
        <f t="shared" si="419"/>
        <v/>
      </c>
      <c r="CG349" s="44" t="str">
        <f t="shared" si="446"/>
        <v/>
      </c>
      <c r="CH349" s="44">
        <f t="shared" si="447"/>
        <v>0</v>
      </c>
      <c r="CI349" s="42" t="str">
        <f t="shared" si="448"/>
        <v/>
      </c>
      <c r="CJ349" s="42"/>
      <c r="CM349" s="6">
        <f t="shared" si="425"/>
        <v>343</v>
      </c>
      <c r="CR349" s="42" t="str">
        <f t="shared" si="449"/>
        <v>NA</v>
      </c>
      <c r="CS349" s="43" t="str" cm="1">
        <f t="array" ref="CS349">IFERROR(_xlfn.XLOOKUP($B$4&amp;$B$11&amp;CR349,$A$69:$A$91&amp;$B$69:$B$91&amp;$C$69:$C$91,$D$69:$D$91),"")</f>
        <v/>
      </c>
      <c r="CT349" s="42" t="str">
        <f t="shared" si="411"/>
        <v/>
      </c>
      <c r="CU349" s="44" t="str">
        <f t="shared" si="450"/>
        <v/>
      </c>
      <c r="CV349" s="44">
        <f t="shared" si="451"/>
        <v>0</v>
      </c>
      <c r="CW349" s="42" t="str">
        <f t="shared" si="452"/>
        <v/>
      </c>
      <c r="DA349" s="6">
        <f t="shared" si="426"/>
        <v>343</v>
      </c>
      <c r="DF349" s="42" t="str">
        <f t="shared" si="453"/>
        <v>NA</v>
      </c>
      <c r="DG349" s="43" t="str" cm="1">
        <f t="array" ref="DG349">IFERROR(_xlfn.XLOOKUP($B$4&amp;$B$11&amp;DF349,$A$69:$A$91&amp;$B$69:$B$91&amp;$C$69:$C$91,$D$69:$D$91),"")</f>
        <v/>
      </c>
      <c r="DH349" s="44" t="str">
        <f t="shared" si="420"/>
        <v/>
      </c>
      <c r="DI349" s="44">
        <f t="shared" si="454"/>
        <v>0</v>
      </c>
      <c r="DJ349" s="44">
        <f t="shared" si="455"/>
        <v>0</v>
      </c>
      <c r="DK349" s="42" t="str">
        <f t="shared" si="456"/>
        <v/>
      </c>
      <c r="DL349" s="42"/>
      <c r="DO349" s="6">
        <f t="shared" si="427"/>
        <v>343</v>
      </c>
      <c r="DT349" s="42" t="str">
        <f t="shared" si="457"/>
        <v>NA</v>
      </c>
      <c r="DU349" s="43" t="str" cm="1">
        <f t="array" ref="DU349">IFERROR(_xlfn.XLOOKUP($B$4&amp;$B$11&amp;DT349,$A$69:$A$91&amp;$B$69:$B$91&amp;$C$69:$C$91,$D$69:$D$91),"")</f>
        <v/>
      </c>
      <c r="DV349" s="44" t="str">
        <f t="shared" si="421"/>
        <v/>
      </c>
      <c r="DW349" s="44">
        <f t="shared" si="458"/>
        <v>0</v>
      </c>
      <c r="DX349" s="44">
        <f t="shared" si="459"/>
        <v>0</v>
      </c>
      <c r="DY349" s="42" t="str">
        <f t="shared" si="460"/>
        <v/>
      </c>
      <c r="DZ349" s="42"/>
      <c r="EC349" s="6">
        <f t="shared" si="428"/>
        <v>343</v>
      </c>
      <c r="EH349" s="45" t="s">
        <v>62</v>
      </c>
      <c r="EI349" s="110">
        <f t="shared" si="464"/>
        <v>0</v>
      </c>
      <c r="EJ349" s="109">
        <f t="shared" si="463"/>
        <v>0</v>
      </c>
      <c r="EK349" s="109">
        <f t="shared" si="461"/>
        <v>0</v>
      </c>
      <c r="EL349" s="44">
        <f t="shared" si="462"/>
        <v>0</v>
      </c>
      <c r="EM349" s="42" t="str">
        <f t="shared" si="413"/>
        <v/>
      </c>
    </row>
    <row r="350" spans="21:143" x14ac:dyDescent="0.25">
      <c r="U350" s="6">
        <f t="shared" si="422"/>
        <v>344</v>
      </c>
      <c r="Z350" s="30" t="str">
        <f t="shared" si="429"/>
        <v>NA</v>
      </c>
      <c r="AA350" s="28" t="str" cm="1">
        <f t="array" ref="AA350">IFERROR(_xlfn.XLOOKUP($B$4&amp;$B$11&amp;Z350,$A$69:$A$91&amp;$B$69:$B$91&amp;$C$69:$C$91,$D$69:$D$91),"")</f>
        <v/>
      </c>
      <c r="AB350" s="30" t="str">
        <f t="shared" si="414"/>
        <v/>
      </c>
      <c r="AC350" s="29" t="str">
        <f t="shared" si="430"/>
        <v/>
      </c>
      <c r="AD350" s="29">
        <f t="shared" si="431"/>
        <v>0</v>
      </c>
      <c r="AE350" s="30" t="str">
        <f t="shared" si="432"/>
        <v/>
      </c>
      <c r="AI350" s="6">
        <f t="shared" si="423"/>
        <v>344</v>
      </c>
      <c r="AN350" s="32" t="str">
        <f t="shared" si="433"/>
        <v>NA</v>
      </c>
      <c r="AO350" s="33" t="str" cm="1">
        <f t="array" ref="AO350">IFERROR(_xlfn.XLOOKUP($B$4&amp;$B$11&amp;AN350,$A$69:$A$91&amp;$B$69:$B$91&amp;$C$69:$C$91,$D$69:$D$91),"")</f>
        <v/>
      </c>
      <c r="AP350" s="32" t="str">
        <f t="shared" si="415"/>
        <v/>
      </c>
      <c r="AQ350" s="37" t="str">
        <f t="shared" si="434"/>
        <v/>
      </c>
      <c r="AR350" s="37">
        <f t="shared" si="435"/>
        <v>0</v>
      </c>
      <c r="AS350" s="32" t="str">
        <f t="shared" si="436"/>
        <v/>
      </c>
      <c r="AT350" s="32"/>
      <c r="AU350" s="8"/>
      <c r="AW350" s="20">
        <f t="shared" si="412"/>
        <v>344</v>
      </c>
      <c r="BB350" s="32" t="str">
        <f t="shared" si="437"/>
        <v>NA</v>
      </c>
      <c r="BC350" s="33" t="str" cm="1">
        <f t="array" ref="BC350">IFERROR(_xlfn.XLOOKUP($B$4&amp;$B$11&amp;BB350,$A$69:$A$91&amp;$B$69:$B$91&amp;$C$69:$C$91,$D$69:$D$91),"")</f>
        <v/>
      </c>
      <c r="BD350" s="37" t="str">
        <f t="shared" si="416"/>
        <v/>
      </c>
      <c r="BE350" s="37">
        <f t="shared" si="438"/>
        <v>0</v>
      </c>
      <c r="BF350" s="37">
        <f t="shared" si="439"/>
        <v>0</v>
      </c>
      <c r="BG350" s="32" t="str">
        <f t="shared" si="440"/>
        <v/>
      </c>
      <c r="BK350" s="20">
        <f t="shared" si="417"/>
        <v>344</v>
      </c>
      <c r="BP350" s="32" t="str">
        <f t="shared" si="441"/>
        <v>NA</v>
      </c>
      <c r="BQ350" s="33" t="str" cm="1">
        <f t="array" ref="BQ350">IFERROR(_xlfn.XLOOKUP($B$4&amp;$B$11&amp;BP350,$A$69:$A$91&amp;$B$69:$B$91&amp;$C$69:$C$91,$D$69:$D$91),"")</f>
        <v/>
      </c>
      <c r="BR350" s="37" t="str">
        <f t="shared" si="418"/>
        <v/>
      </c>
      <c r="BS350" s="37">
        <f t="shared" si="442"/>
        <v>0</v>
      </c>
      <c r="BT350" s="37">
        <f t="shared" si="443"/>
        <v>0</v>
      </c>
      <c r="BU350" s="32" t="str">
        <f t="shared" si="444"/>
        <v/>
      </c>
      <c r="BV350" s="32"/>
      <c r="BY350" s="6">
        <f t="shared" si="424"/>
        <v>344</v>
      </c>
      <c r="CD350" s="42" t="str">
        <f t="shared" si="445"/>
        <v>NA</v>
      </c>
      <c r="CE350" s="43" t="str" cm="1">
        <f t="array" ref="CE350">IFERROR(_xlfn.XLOOKUP($B$4&amp;$B$11&amp;CD350,$A$69:$A$91&amp;$B$69:$B$91&amp;$C$69:$C$91,$D$69:$D$91),"")</f>
        <v/>
      </c>
      <c r="CF350" s="42" t="str">
        <f t="shared" si="419"/>
        <v/>
      </c>
      <c r="CG350" s="44" t="str">
        <f t="shared" si="446"/>
        <v/>
      </c>
      <c r="CH350" s="44">
        <f t="shared" si="447"/>
        <v>0</v>
      </c>
      <c r="CI350" s="42" t="str">
        <f t="shared" si="448"/>
        <v/>
      </c>
      <c r="CJ350" s="42"/>
      <c r="CM350" s="6">
        <f t="shared" si="425"/>
        <v>344</v>
      </c>
      <c r="CR350" s="42" t="str">
        <f t="shared" si="449"/>
        <v>NA</v>
      </c>
      <c r="CS350" s="43" t="str" cm="1">
        <f t="array" ref="CS350">IFERROR(_xlfn.XLOOKUP($B$4&amp;$B$11&amp;CR350,$A$69:$A$91&amp;$B$69:$B$91&amp;$C$69:$C$91,$D$69:$D$91),"")</f>
        <v/>
      </c>
      <c r="CT350" s="42" t="str">
        <f t="shared" si="411"/>
        <v/>
      </c>
      <c r="CU350" s="44" t="str">
        <f t="shared" si="450"/>
        <v/>
      </c>
      <c r="CV350" s="44">
        <f t="shared" si="451"/>
        <v>0</v>
      </c>
      <c r="CW350" s="42" t="str">
        <f t="shared" si="452"/>
        <v/>
      </c>
      <c r="DA350" s="6">
        <f t="shared" si="426"/>
        <v>344</v>
      </c>
      <c r="DF350" s="42" t="str">
        <f t="shared" si="453"/>
        <v>NA</v>
      </c>
      <c r="DG350" s="43" t="str" cm="1">
        <f t="array" ref="DG350">IFERROR(_xlfn.XLOOKUP($B$4&amp;$B$11&amp;DF350,$A$69:$A$91&amp;$B$69:$B$91&amp;$C$69:$C$91,$D$69:$D$91),"")</f>
        <v/>
      </c>
      <c r="DH350" s="44" t="str">
        <f t="shared" si="420"/>
        <v/>
      </c>
      <c r="DI350" s="44">
        <f t="shared" si="454"/>
        <v>0</v>
      </c>
      <c r="DJ350" s="44">
        <f t="shared" si="455"/>
        <v>0</v>
      </c>
      <c r="DK350" s="42" t="str">
        <f t="shared" si="456"/>
        <v/>
      </c>
      <c r="DL350" s="42"/>
      <c r="DO350" s="6">
        <f t="shared" si="427"/>
        <v>344</v>
      </c>
      <c r="DT350" s="42" t="str">
        <f t="shared" si="457"/>
        <v>NA</v>
      </c>
      <c r="DU350" s="43" t="str" cm="1">
        <f t="array" ref="DU350">IFERROR(_xlfn.XLOOKUP($B$4&amp;$B$11&amp;DT350,$A$69:$A$91&amp;$B$69:$B$91&amp;$C$69:$C$91,$D$69:$D$91),"")</f>
        <v/>
      </c>
      <c r="DV350" s="44" t="str">
        <f t="shared" si="421"/>
        <v/>
      </c>
      <c r="DW350" s="44">
        <f t="shared" si="458"/>
        <v>0</v>
      </c>
      <c r="DX350" s="44">
        <f t="shared" si="459"/>
        <v>0</v>
      </c>
      <c r="DY350" s="42" t="str">
        <f t="shared" si="460"/>
        <v/>
      </c>
      <c r="DZ350" s="42"/>
      <c r="EC350" s="6">
        <f t="shared" si="428"/>
        <v>344</v>
      </c>
      <c r="EH350" s="45" t="s">
        <v>62</v>
      </c>
      <c r="EI350" s="110">
        <f t="shared" si="464"/>
        <v>0</v>
      </c>
      <c r="EJ350" s="109">
        <f t="shared" si="463"/>
        <v>0</v>
      </c>
      <c r="EK350" s="109">
        <f t="shared" si="461"/>
        <v>0</v>
      </c>
      <c r="EL350" s="44">
        <f t="shared" si="462"/>
        <v>0</v>
      </c>
      <c r="EM350" s="42" t="str">
        <f t="shared" si="413"/>
        <v/>
      </c>
    </row>
    <row r="351" spans="21:143" x14ac:dyDescent="0.25">
      <c r="U351" s="6">
        <f t="shared" si="422"/>
        <v>345</v>
      </c>
      <c r="Z351" s="30" t="str">
        <f t="shared" si="429"/>
        <v>NA</v>
      </c>
      <c r="AA351" s="28" t="str" cm="1">
        <f t="array" ref="AA351">IFERROR(_xlfn.XLOOKUP($B$4&amp;$B$11&amp;Z351,$A$69:$A$91&amp;$B$69:$B$91&amp;$C$69:$C$91,$D$69:$D$91),"")</f>
        <v/>
      </c>
      <c r="AB351" s="30" t="str">
        <f t="shared" si="414"/>
        <v/>
      </c>
      <c r="AC351" s="29" t="str">
        <f t="shared" si="430"/>
        <v/>
      </c>
      <c r="AD351" s="29">
        <f t="shared" si="431"/>
        <v>0</v>
      </c>
      <c r="AE351" s="30" t="str">
        <f t="shared" si="432"/>
        <v/>
      </c>
      <c r="AI351" s="6">
        <f t="shared" si="423"/>
        <v>345</v>
      </c>
      <c r="AN351" s="32" t="str">
        <f t="shared" si="433"/>
        <v>NA</v>
      </c>
      <c r="AO351" s="33" t="str" cm="1">
        <f t="array" ref="AO351">IFERROR(_xlfn.XLOOKUP($B$4&amp;$B$11&amp;AN351,$A$69:$A$91&amp;$B$69:$B$91&amp;$C$69:$C$91,$D$69:$D$91),"")</f>
        <v/>
      </c>
      <c r="AP351" s="32" t="str">
        <f t="shared" si="415"/>
        <v/>
      </c>
      <c r="AQ351" s="37" t="str">
        <f t="shared" si="434"/>
        <v/>
      </c>
      <c r="AR351" s="37">
        <f t="shared" si="435"/>
        <v>0</v>
      </c>
      <c r="AS351" s="32" t="str">
        <f t="shared" si="436"/>
        <v/>
      </c>
      <c r="AT351" s="32"/>
      <c r="AU351" s="8"/>
      <c r="AW351" s="20">
        <f t="shared" si="412"/>
        <v>345</v>
      </c>
      <c r="BB351" s="32" t="str">
        <f t="shared" si="437"/>
        <v>NA</v>
      </c>
      <c r="BC351" s="33" t="str" cm="1">
        <f t="array" ref="BC351">IFERROR(_xlfn.XLOOKUP($B$4&amp;$B$11&amp;BB351,$A$69:$A$91&amp;$B$69:$B$91&amp;$C$69:$C$91,$D$69:$D$91),"")</f>
        <v/>
      </c>
      <c r="BD351" s="37" t="str">
        <f t="shared" si="416"/>
        <v/>
      </c>
      <c r="BE351" s="37">
        <f t="shared" si="438"/>
        <v>0</v>
      </c>
      <c r="BF351" s="37">
        <f t="shared" si="439"/>
        <v>0</v>
      </c>
      <c r="BG351" s="32" t="str">
        <f t="shared" si="440"/>
        <v/>
      </c>
      <c r="BK351" s="20">
        <f t="shared" si="417"/>
        <v>345</v>
      </c>
      <c r="BP351" s="32" t="str">
        <f t="shared" si="441"/>
        <v>NA</v>
      </c>
      <c r="BQ351" s="33" t="str" cm="1">
        <f t="array" ref="BQ351">IFERROR(_xlfn.XLOOKUP($B$4&amp;$B$11&amp;BP351,$A$69:$A$91&amp;$B$69:$B$91&amp;$C$69:$C$91,$D$69:$D$91),"")</f>
        <v/>
      </c>
      <c r="BR351" s="37" t="str">
        <f t="shared" si="418"/>
        <v/>
      </c>
      <c r="BS351" s="37">
        <f t="shared" si="442"/>
        <v>0</v>
      </c>
      <c r="BT351" s="37">
        <f t="shared" si="443"/>
        <v>0</v>
      </c>
      <c r="BU351" s="32" t="str">
        <f t="shared" si="444"/>
        <v/>
      </c>
      <c r="BV351" s="32"/>
      <c r="BY351" s="6">
        <f t="shared" si="424"/>
        <v>345</v>
      </c>
      <c r="CD351" s="42" t="str">
        <f t="shared" si="445"/>
        <v>NA</v>
      </c>
      <c r="CE351" s="43" t="str" cm="1">
        <f t="array" ref="CE351">IFERROR(_xlfn.XLOOKUP($B$4&amp;$B$11&amp;CD351,$A$69:$A$91&amp;$B$69:$B$91&amp;$C$69:$C$91,$D$69:$D$91),"")</f>
        <v/>
      </c>
      <c r="CF351" s="42" t="str">
        <f t="shared" si="419"/>
        <v/>
      </c>
      <c r="CG351" s="44" t="str">
        <f t="shared" si="446"/>
        <v/>
      </c>
      <c r="CH351" s="44">
        <f t="shared" si="447"/>
        <v>0</v>
      </c>
      <c r="CI351" s="42" t="str">
        <f t="shared" si="448"/>
        <v/>
      </c>
      <c r="CJ351" s="42"/>
      <c r="CM351" s="6">
        <f t="shared" si="425"/>
        <v>345</v>
      </c>
      <c r="CR351" s="42" t="str">
        <f t="shared" si="449"/>
        <v>NA</v>
      </c>
      <c r="CS351" s="43" t="str" cm="1">
        <f t="array" ref="CS351">IFERROR(_xlfn.XLOOKUP($B$4&amp;$B$11&amp;CR351,$A$69:$A$91&amp;$B$69:$B$91&amp;$C$69:$C$91,$D$69:$D$91),"")</f>
        <v/>
      </c>
      <c r="CT351" s="42" t="str">
        <f t="shared" si="411"/>
        <v/>
      </c>
      <c r="CU351" s="44" t="str">
        <f t="shared" si="450"/>
        <v/>
      </c>
      <c r="CV351" s="44">
        <f t="shared" si="451"/>
        <v>0</v>
      </c>
      <c r="CW351" s="42" t="str">
        <f t="shared" si="452"/>
        <v/>
      </c>
      <c r="DA351" s="6">
        <f t="shared" si="426"/>
        <v>345</v>
      </c>
      <c r="DF351" s="42" t="str">
        <f t="shared" si="453"/>
        <v>NA</v>
      </c>
      <c r="DG351" s="43" t="str" cm="1">
        <f t="array" ref="DG351">IFERROR(_xlfn.XLOOKUP($B$4&amp;$B$11&amp;DF351,$A$69:$A$91&amp;$B$69:$B$91&amp;$C$69:$C$91,$D$69:$D$91),"")</f>
        <v/>
      </c>
      <c r="DH351" s="44" t="str">
        <f t="shared" si="420"/>
        <v/>
      </c>
      <c r="DI351" s="44">
        <f t="shared" si="454"/>
        <v>0</v>
      </c>
      <c r="DJ351" s="44">
        <f t="shared" si="455"/>
        <v>0</v>
      </c>
      <c r="DK351" s="42" t="str">
        <f t="shared" si="456"/>
        <v/>
      </c>
      <c r="DL351" s="42"/>
      <c r="DO351" s="6">
        <f t="shared" si="427"/>
        <v>345</v>
      </c>
      <c r="DT351" s="42" t="str">
        <f t="shared" si="457"/>
        <v>NA</v>
      </c>
      <c r="DU351" s="43" t="str" cm="1">
        <f t="array" ref="DU351">IFERROR(_xlfn.XLOOKUP($B$4&amp;$B$11&amp;DT351,$A$69:$A$91&amp;$B$69:$B$91&amp;$C$69:$C$91,$D$69:$D$91),"")</f>
        <v/>
      </c>
      <c r="DV351" s="44" t="str">
        <f t="shared" si="421"/>
        <v/>
      </c>
      <c r="DW351" s="44">
        <f t="shared" si="458"/>
        <v>0</v>
      </c>
      <c r="DX351" s="44">
        <f t="shared" si="459"/>
        <v>0</v>
      </c>
      <c r="DY351" s="42" t="str">
        <f t="shared" si="460"/>
        <v/>
      </c>
      <c r="DZ351" s="42"/>
      <c r="EC351" s="6">
        <f t="shared" si="428"/>
        <v>345</v>
      </c>
      <c r="EH351" s="45" t="s">
        <v>62</v>
      </c>
      <c r="EI351" s="110">
        <f t="shared" si="464"/>
        <v>0</v>
      </c>
      <c r="EJ351" s="109">
        <f t="shared" si="463"/>
        <v>0</v>
      </c>
      <c r="EK351" s="109">
        <f t="shared" si="461"/>
        <v>0</v>
      </c>
      <c r="EL351" s="44">
        <f t="shared" si="462"/>
        <v>0</v>
      </c>
      <c r="EM351" s="42" t="str">
        <f t="shared" si="413"/>
        <v/>
      </c>
    </row>
    <row r="352" spans="21:143" x14ac:dyDescent="0.25">
      <c r="U352" s="6">
        <f t="shared" si="422"/>
        <v>346</v>
      </c>
      <c r="Z352" s="30" t="str">
        <f t="shared" si="429"/>
        <v>NA</v>
      </c>
      <c r="AA352" s="28" t="str" cm="1">
        <f t="array" ref="AA352">IFERROR(_xlfn.XLOOKUP($B$4&amp;$B$11&amp;Z352,$A$69:$A$91&amp;$B$69:$B$91&amp;$C$69:$C$91,$D$69:$D$91),"")</f>
        <v/>
      </c>
      <c r="AB352" s="30" t="str">
        <f t="shared" si="414"/>
        <v/>
      </c>
      <c r="AC352" s="29" t="str">
        <f t="shared" si="430"/>
        <v/>
      </c>
      <c r="AD352" s="29">
        <f t="shared" si="431"/>
        <v>0</v>
      </c>
      <c r="AE352" s="30" t="str">
        <f t="shared" si="432"/>
        <v/>
      </c>
      <c r="AI352" s="6">
        <f t="shared" si="423"/>
        <v>346</v>
      </c>
      <c r="AN352" s="32" t="str">
        <f t="shared" si="433"/>
        <v>NA</v>
      </c>
      <c r="AO352" s="33" t="str" cm="1">
        <f t="array" ref="AO352">IFERROR(_xlfn.XLOOKUP($B$4&amp;$B$11&amp;AN352,$A$69:$A$91&amp;$B$69:$B$91&amp;$C$69:$C$91,$D$69:$D$91),"")</f>
        <v/>
      </c>
      <c r="AP352" s="32" t="str">
        <f t="shared" si="415"/>
        <v/>
      </c>
      <c r="AQ352" s="37" t="str">
        <f t="shared" si="434"/>
        <v/>
      </c>
      <c r="AR352" s="37">
        <f t="shared" si="435"/>
        <v>0</v>
      </c>
      <c r="AS352" s="32" t="str">
        <f t="shared" si="436"/>
        <v/>
      </c>
      <c r="AT352" s="32"/>
      <c r="AU352" s="8"/>
      <c r="AW352" s="20">
        <f t="shared" si="412"/>
        <v>346</v>
      </c>
      <c r="BB352" s="32" t="str">
        <f t="shared" si="437"/>
        <v>NA</v>
      </c>
      <c r="BC352" s="33" t="str" cm="1">
        <f t="array" ref="BC352">IFERROR(_xlfn.XLOOKUP($B$4&amp;$B$11&amp;BB352,$A$69:$A$91&amp;$B$69:$B$91&amp;$C$69:$C$91,$D$69:$D$91),"")</f>
        <v/>
      </c>
      <c r="BD352" s="37" t="str">
        <f t="shared" si="416"/>
        <v/>
      </c>
      <c r="BE352" s="37">
        <f t="shared" si="438"/>
        <v>0</v>
      </c>
      <c r="BF352" s="37">
        <f t="shared" si="439"/>
        <v>0</v>
      </c>
      <c r="BG352" s="32" t="str">
        <f t="shared" si="440"/>
        <v/>
      </c>
      <c r="BK352" s="20">
        <f t="shared" si="417"/>
        <v>346</v>
      </c>
      <c r="BP352" s="32" t="str">
        <f t="shared" si="441"/>
        <v>NA</v>
      </c>
      <c r="BQ352" s="33" t="str" cm="1">
        <f t="array" ref="BQ352">IFERROR(_xlfn.XLOOKUP($B$4&amp;$B$11&amp;BP352,$A$69:$A$91&amp;$B$69:$B$91&amp;$C$69:$C$91,$D$69:$D$91),"")</f>
        <v/>
      </c>
      <c r="BR352" s="37" t="str">
        <f t="shared" si="418"/>
        <v/>
      </c>
      <c r="BS352" s="37">
        <f t="shared" si="442"/>
        <v>0</v>
      </c>
      <c r="BT352" s="37">
        <f t="shared" si="443"/>
        <v>0</v>
      </c>
      <c r="BU352" s="32" t="str">
        <f t="shared" si="444"/>
        <v/>
      </c>
      <c r="BV352" s="32"/>
      <c r="BY352" s="6">
        <f t="shared" si="424"/>
        <v>346</v>
      </c>
      <c r="CD352" s="42" t="str">
        <f t="shared" si="445"/>
        <v>NA</v>
      </c>
      <c r="CE352" s="43" t="str" cm="1">
        <f t="array" ref="CE352">IFERROR(_xlfn.XLOOKUP($B$4&amp;$B$11&amp;CD352,$A$69:$A$91&amp;$B$69:$B$91&amp;$C$69:$C$91,$D$69:$D$91),"")</f>
        <v/>
      </c>
      <c r="CF352" s="42" t="str">
        <f t="shared" si="419"/>
        <v/>
      </c>
      <c r="CG352" s="44" t="str">
        <f t="shared" si="446"/>
        <v/>
      </c>
      <c r="CH352" s="44">
        <f t="shared" si="447"/>
        <v>0</v>
      </c>
      <c r="CI352" s="42" t="str">
        <f t="shared" si="448"/>
        <v/>
      </c>
      <c r="CJ352" s="42"/>
      <c r="CM352" s="6">
        <f t="shared" si="425"/>
        <v>346</v>
      </c>
      <c r="CR352" s="42" t="str">
        <f t="shared" si="449"/>
        <v>NA</v>
      </c>
      <c r="CS352" s="43" t="str" cm="1">
        <f t="array" ref="CS352">IFERROR(_xlfn.XLOOKUP($B$4&amp;$B$11&amp;CR352,$A$69:$A$91&amp;$B$69:$B$91&amp;$C$69:$C$91,$D$69:$D$91),"")</f>
        <v/>
      </c>
      <c r="CT352" s="42" t="str">
        <f t="shared" si="411"/>
        <v/>
      </c>
      <c r="CU352" s="44" t="str">
        <f t="shared" si="450"/>
        <v/>
      </c>
      <c r="CV352" s="44">
        <f t="shared" si="451"/>
        <v>0</v>
      </c>
      <c r="CW352" s="42" t="str">
        <f t="shared" si="452"/>
        <v/>
      </c>
      <c r="DA352" s="6">
        <f t="shared" si="426"/>
        <v>346</v>
      </c>
      <c r="DF352" s="42" t="str">
        <f t="shared" si="453"/>
        <v>NA</v>
      </c>
      <c r="DG352" s="43" t="str" cm="1">
        <f t="array" ref="DG352">IFERROR(_xlfn.XLOOKUP($B$4&amp;$B$11&amp;DF352,$A$69:$A$91&amp;$B$69:$B$91&amp;$C$69:$C$91,$D$69:$D$91),"")</f>
        <v/>
      </c>
      <c r="DH352" s="44" t="str">
        <f t="shared" si="420"/>
        <v/>
      </c>
      <c r="DI352" s="44">
        <f t="shared" si="454"/>
        <v>0</v>
      </c>
      <c r="DJ352" s="44">
        <f t="shared" si="455"/>
        <v>0</v>
      </c>
      <c r="DK352" s="42" t="str">
        <f t="shared" si="456"/>
        <v/>
      </c>
      <c r="DL352" s="42"/>
      <c r="DO352" s="6">
        <f t="shared" si="427"/>
        <v>346</v>
      </c>
      <c r="DT352" s="42" t="str">
        <f t="shared" si="457"/>
        <v>NA</v>
      </c>
      <c r="DU352" s="43" t="str" cm="1">
        <f t="array" ref="DU352">IFERROR(_xlfn.XLOOKUP($B$4&amp;$B$11&amp;DT352,$A$69:$A$91&amp;$B$69:$B$91&amp;$C$69:$C$91,$D$69:$D$91),"")</f>
        <v/>
      </c>
      <c r="DV352" s="44" t="str">
        <f t="shared" si="421"/>
        <v/>
      </c>
      <c r="DW352" s="44">
        <f t="shared" si="458"/>
        <v>0</v>
      </c>
      <c r="DX352" s="44">
        <f t="shared" si="459"/>
        <v>0</v>
      </c>
      <c r="DY352" s="42" t="str">
        <f t="shared" si="460"/>
        <v/>
      </c>
      <c r="DZ352" s="42"/>
      <c r="EC352" s="6">
        <f t="shared" si="428"/>
        <v>346</v>
      </c>
      <c r="EH352" s="45" t="s">
        <v>62</v>
      </c>
      <c r="EI352" s="110">
        <f t="shared" si="464"/>
        <v>0</v>
      </c>
      <c r="EJ352" s="109">
        <f t="shared" si="463"/>
        <v>0</v>
      </c>
      <c r="EK352" s="109">
        <f t="shared" si="461"/>
        <v>0</v>
      </c>
      <c r="EL352" s="44">
        <f t="shared" si="462"/>
        <v>0</v>
      </c>
      <c r="EM352" s="42" t="str">
        <f t="shared" si="413"/>
        <v/>
      </c>
    </row>
    <row r="353" spans="21:143" x14ac:dyDescent="0.25">
      <c r="U353" s="6">
        <f t="shared" si="422"/>
        <v>347</v>
      </c>
      <c r="Z353" s="30" t="str">
        <f t="shared" si="429"/>
        <v>NA</v>
      </c>
      <c r="AA353" s="28" t="str" cm="1">
        <f t="array" ref="AA353">IFERROR(_xlfn.XLOOKUP($B$4&amp;$B$11&amp;Z353,$A$69:$A$91&amp;$B$69:$B$91&amp;$C$69:$C$91,$D$69:$D$91),"")</f>
        <v/>
      </c>
      <c r="AB353" s="30" t="str">
        <f t="shared" si="414"/>
        <v/>
      </c>
      <c r="AC353" s="29" t="str">
        <f t="shared" si="430"/>
        <v/>
      </c>
      <c r="AD353" s="29">
        <f t="shared" si="431"/>
        <v>0</v>
      </c>
      <c r="AE353" s="30" t="str">
        <f t="shared" si="432"/>
        <v/>
      </c>
      <c r="AI353" s="6">
        <f t="shared" si="423"/>
        <v>347</v>
      </c>
      <c r="AN353" s="32" t="str">
        <f t="shared" si="433"/>
        <v>NA</v>
      </c>
      <c r="AO353" s="33" t="str" cm="1">
        <f t="array" ref="AO353">IFERROR(_xlfn.XLOOKUP($B$4&amp;$B$11&amp;AN353,$A$69:$A$91&amp;$B$69:$B$91&amp;$C$69:$C$91,$D$69:$D$91),"")</f>
        <v/>
      </c>
      <c r="AP353" s="32" t="str">
        <f t="shared" si="415"/>
        <v/>
      </c>
      <c r="AQ353" s="37" t="str">
        <f t="shared" si="434"/>
        <v/>
      </c>
      <c r="AR353" s="37">
        <f t="shared" si="435"/>
        <v>0</v>
      </c>
      <c r="AS353" s="32" t="str">
        <f t="shared" si="436"/>
        <v/>
      </c>
      <c r="AT353" s="32"/>
      <c r="AU353" s="8"/>
      <c r="AW353" s="20">
        <f t="shared" si="412"/>
        <v>347</v>
      </c>
      <c r="BB353" s="32" t="str">
        <f t="shared" si="437"/>
        <v>NA</v>
      </c>
      <c r="BC353" s="33" t="str" cm="1">
        <f t="array" ref="BC353">IFERROR(_xlfn.XLOOKUP($B$4&amp;$B$11&amp;BB353,$A$69:$A$91&amp;$B$69:$B$91&amp;$C$69:$C$91,$D$69:$D$91),"")</f>
        <v/>
      </c>
      <c r="BD353" s="37" t="str">
        <f t="shared" si="416"/>
        <v/>
      </c>
      <c r="BE353" s="37">
        <f t="shared" si="438"/>
        <v>0</v>
      </c>
      <c r="BF353" s="37">
        <f t="shared" si="439"/>
        <v>0</v>
      </c>
      <c r="BG353" s="32" t="str">
        <f t="shared" si="440"/>
        <v/>
      </c>
      <c r="BK353" s="20">
        <f t="shared" si="417"/>
        <v>347</v>
      </c>
      <c r="BP353" s="32" t="str">
        <f t="shared" si="441"/>
        <v>NA</v>
      </c>
      <c r="BQ353" s="33" t="str" cm="1">
        <f t="array" ref="BQ353">IFERROR(_xlfn.XLOOKUP($B$4&amp;$B$11&amp;BP353,$A$69:$A$91&amp;$B$69:$B$91&amp;$C$69:$C$91,$D$69:$D$91),"")</f>
        <v/>
      </c>
      <c r="BR353" s="37" t="str">
        <f t="shared" si="418"/>
        <v/>
      </c>
      <c r="BS353" s="37">
        <f t="shared" si="442"/>
        <v>0</v>
      </c>
      <c r="BT353" s="37">
        <f t="shared" si="443"/>
        <v>0</v>
      </c>
      <c r="BU353" s="32" t="str">
        <f t="shared" si="444"/>
        <v/>
      </c>
      <c r="BV353" s="32"/>
      <c r="BY353" s="6">
        <f t="shared" si="424"/>
        <v>347</v>
      </c>
      <c r="CD353" s="42" t="str">
        <f t="shared" si="445"/>
        <v>NA</v>
      </c>
      <c r="CE353" s="43" t="str" cm="1">
        <f t="array" ref="CE353">IFERROR(_xlfn.XLOOKUP($B$4&amp;$B$11&amp;CD353,$A$69:$A$91&amp;$B$69:$B$91&amp;$C$69:$C$91,$D$69:$D$91),"")</f>
        <v/>
      </c>
      <c r="CF353" s="42" t="str">
        <f t="shared" si="419"/>
        <v/>
      </c>
      <c r="CG353" s="44" t="str">
        <f t="shared" si="446"/>
        <v/>
      </c>
      <c r="CH353" s="44">
        <f t="shared" si="447"/>
        <v>0</v>
      </c>
      <c r="CI353" s="42" t="str">
        <f t="shared" si="448"/>
        <v/>
      </c>
      <c r="CJ353" s="42"/>
      <c r="CM353" s="6">
        <f t="shared" si="425"/>
        <v>347</v>
      </c>
      <c r="CR353" s="42" t="str">
        <f t="shared" si="449"/>
        <v>NA</v>
      </c>
      <c r="CS353" s="43" t="str" cm="1">
        <f t="array" ref="CS353">IFERROR(_xlfn.XLOOKUP($B$4&amp;$B$11&amp;CR353,$A$69:$A$91&amp;$B$69:$B$91&amp;$C$69:$C$91,$D$69:$D$91),"")</f>
        <v/>
      </c>
      <c r="CT353" s="42" t="str">
        <f t="shared" si="411"/>
        <v/>
      </c>
      <c r="CU353" s="44" t="str">
        <f t="shared" si="450"/>
        <v/>
      </c>
      <c r="CV353" s="44">
        <f t="shared" si="451"/>
        <v>0</v>
      </c>
      <c r="CW353" s="42" t="str">
        <f t="shared" si="452"/>
        <v/>
      </c>
      <c r="DA353" s="6">
        <f t="shared" si="426"/>
        <v>347</v>
      </c>
      <c r="DF353" s="42" t="str">
        <f t="shared" si="453"/>
        <v>NA</v>
      </c>
      <c r="DG353" s="43" t="str" cm="1">
        <f t="array" ref="DG353">IFERROR(_xlfn.XLOOKUP($B$4&amp;$B$11&amp;DF353,$A$69:$A$91&amp;$B$69:$B$91&amp;$C$69:$C$91,$D$69:$D$91),"")</f>
        <v/>
      </c>
      <c r="DH353" s="44" t="str">
        <f t="shared" si="420"/>
        <v/>
      </c>
      <c r="DI353" s="44">
        <f t="shared" si="454"/>
        <v>0</v>
      </c>
      <c r="DJ353" s="44">
        <f t="shared" si="455"/>
        <v>0</v>
      </c>
      <c r="DK353" s="42" t="str">
        <f t="shared" si="456"/>
        <v/>
      </c>
      <c r="DL353" s="42"/>
      <c r="DO353" s="6">
        <f t="shared" si="427"/>
        <v>347</v>
      </c>
      <c r="DT353" s="42" t="str">
        <f t="shared" si="457"/>
        <v>NA</v>
      </c>
      <c r="DU353" s="43" t="str" cm="1">
        <f t="array" ref="DU353">IFERROR(_xlfn.XLOOKUP($B$4&amp;$B$11&amp;DT353,$A$69:$A$91&amp;$B$69:$B$91&amp;$C$69:$C$91,$D$69:$D$91),"")</f>
        <v/>
      </c>
      <c r="DV353" s="44" t="str">
        <f t="shared" si="421"/>
        <v/>
      </c>
      <c r="DW353" s="44">
        <f t="shared" si="458"/>
        <v>0</v>
      </c>
      <c r="DX353" s="44">
        <f t="shared" si="459"/>
        <v>0</v>
      </c>
      <c r="DY353" s="42" t="str">
        <f t="shared" si="460"/>
        <v/>
      </c>
      <c r="DZ353" s="42"/>
      <c r="EC353" s="6">
        <f t="shared" si="428"/>
        <v>347</v>
      </c>
      <c r="EH353" s="45" t="s">
        <v>62</v>
      </c>
      <c r="EI353" s="110">
        <f t="shared" si="464"/>
        <v>0</v>
      </c>
      <c r="EJ353" s="109">
        <f t="shared" si="463"/>
        <v>0</v>
      </c>
      <c r="EK353" s="109">
        <f t="shared" si="461"/>
        <v>0</v>
      </c>
      <c r="EL353" s="44">
        <f t="shared" si="462"/>
        <v>0</v>
      </c>
      <c r="EM353" s="42" t="str">
        <f t="shared" si="413"/>
        <v/>
      </c>
    </row>
    <row r="354" spans="21:143" x14ac:dyDescent="0.25">
      <c r="U354" s="6">
        <f t="shared" si="422"/>
        <v>348</v>
      </c>
      <c r="Z354" s="30" t="str">
        <f t="shared" si="429"/>
        <v>NA</v>
      </c>
      <c r="AA354" s="28" t="str" cm="1">
        <f t="array" ref="AA354">IFERROR(_xlfn.XLOOKUP($B$4&amp;$B$11&amp;Z354,$A$69:$A$91&amp;$B$69:$B$91&amp;$C$69:$C$91,$D$69:$D$91),"")</f>
        <v/>
      </c>
      <c r="AB354" s="30" t="str">
        <f t="shared" si="414"/>
        <v/>
      </c>
      <c r="AC354" s="29" t="str">
        <f t="shared" si="430"/>
        <v/>
      </c>
      <c r="AD354" s="29">
        <f t="shared" si="431"/>
        <v>0</v>
      </c>
      <c r="AE354" s="30" t="str">
        <f t="shared" si="432"/>
        <v/>
      </c>
      <c r="AI354" s="6">
        <f t="shared" si="423"/>
        <v>348</v>
      </c>
      <c r="AN354" s="32" t="str">
        <f t="shared" si="433"/>
        <v>NA</v>
      </c>
      <c r="AO354" s="33" t="str" cm="1">
        <f t="array" ref="AO354">IFERROR(_xlfn.XLOOKUP($B$4&amp;$B$11&amp;AN354,$A$69:$A$91&amp;$B$69:$B$91&amp;$C$69:$C$91,$D$69:$D$91),"")</f>
        <v/>
      </c>
      <c r="AP354" s="32" t="str">
        <f t="shared" si="415"/>
        <v/>
      </c>
      <c r="AQ354" s="37" t="str">
        <f t="shared" si="434"/>
        <v/>
      </c>
      <c r="AR354" s="37">
        <f t="shared" si="435"/>
        <v>0</v>
      </c>
      <c r="AS354" s="32" t="str">
        <f t="shared" si="436"/>
        <v/>
      </c>
      <c r="AT354" s="32"/>
      <c r="AU354" s="8"/>
      <c r="AW354" s="20">
        <f t="shared" si="412"/>
        <v>348</v>
      </c>
      <c r="BB354" s="32" t="str">
        <f t="shared" si="437"/>
        <v>NA</v>
      </c>
      <c r="BC354" s="33" t="str" cm="1">
        <f t="array" ref="BC354">IFERROR(_xlfn.XLOOKUP($B$4&amp;$B$11&amp;BB354,$A$69:$A$91&amp;$B$69:$B$91&amp;$C$69:$C$91,$D$69:$D$91),"")</f>
        <v/>
      </c>
      <c r="BD354" s="37" t="str">
        <f t="shared" si="416"/>
        <v/>
      </c>
      <c r="BE354" s="37">
        <f t="shared" si="438"/>
        <v>0</v>
      </c>
      <c r="BF354" s="37">
        <f t="shared" si="439"/>
        <v>0</v>
      </c>
      <c r="BG354" s="32" t="str">
        <f t="shared" si="440"/>
        <v/>
      </c>
      <c r="BK354" s="20">
        <f t="shared" si="417"/>
        <v>348</v>
      </c>
      <c r="BP354" s="32" t="str">
        <f t="shared" si="441"/>
        <v>NA</v>
      </c>
      <c r="BQ354" s="33" t="str" cm="1">
        <f t="array" ref="BQ354">IFERROR(_xlfn.XLOOKUP($B$4&amp;$B$11&amp;BP354,$A$69:$A$91&amp;$B$69:$B$91&amp;$C$69:$C$91,$D$69:$D$91),"")</f>
        <v/>
      </c>
      <c r="BR354" s="37" t="str">
        <f t="shared" si="418"/>
        <v/>
      </c>
      <c r="BS354" s="37">
        <f t="shared" si="442"/>
        <v>0</v>
      </c>
      <c r="BT354" s="37">
        <f t="shared" si="443"/>
        <v>0</v>
      </c>
      <c r="BU354" s="32" t="str">
        <f t="shared" si="444"/>
        <v/>
      </c>
      <c r="BV354" s="32"/>
      <c r="BY354" s="6">
        <f t="shared" si="424"/>
        <v>348</v>
      </c>
      <c r="CD354" s="42" t="str">
        <f t="shared" si="445"/>
        <v>NA</v>
      </c>
      <c r="CE354" s="43" t="str" cm="1">
        <f t="array" ref="CE354">IFERROR(_xlfn.XLOOKUP($B$4&amp;$B$11&amp;CD354,$A$69:$A$91&amp;$B$69:$B$91&amp;$C$69:$C$91,$D$69:$D$91),"")</f>
        <v/>
      </c>
      <c r="CF354" s="42" t="str">
        <f t="shared" si="419"/>
        <v/>
      </c>
      <c r="CG354" s="44" t="str">
        <f t="shared" si="446"/>
        <v/>
      </c>
      <c r="CH354" s="44">
        <f t="shared" si="447"/>
        <v>395</v>
      </c>
      <c r="CI354" s="42" t="str">
        <f t="shared" si="448"/>
        <v/>
      </c>
      <c r="CJ354" s="42"/>
      <c r="CM354" s="6">
        <f t="shared" si="425"/>
        <v>348</v>
      </c>
      <c r="CR354" s="42" t="str">
        <f t="shared" si="449"/>
        <v>NA</v>
      </c>
      <c r="CS354" s="43" t="str" cm="1">
        <f t="array" ref="CS354">IFERROR(_xlfn.XLOOKUP($B$4&amp;$B$11&amp;CR354,$A$69:$A$91&amp;$B$69:$B$91&amp;$C$69:$C$91,$D$69:$D$91),"")</f>
        <v/>
      </c>
      <c r="CT354" s="42" t="str">
        <f t="shared" si="411"/>
        <v/>
      </c>
      <c r="CU354" s="44" t="str">
        <f t="shared" si="450"/>
        <v/>
      </c>
      <c r="CV354" s="44">
        <f t="shared" si="451"/>
        <v>0</v>
      </c>
      <c r="CW354" s="42" t="str">
        <f t="shared" si="452"/>
        <v/>
      </c>
      <c r="DA354" s="6">
        <f t="shared" si="426"/>
        <v>348</v>
      </c>
      <c r="DF354" s="42" t="str">
        <f t="shared" si="453"/>
        <v>NA</v>
      </c>
      <c r="DG354" s="43" t="str" cm="1">
        <f t="array" ref="DG354">IFERROR(_xlfn.XLOOKUP($B$4&amp;$B$11&amp;DF354,$A$69:$A$91&amp;$B$69:$B$91&amp;$C$69:$C$91,$D$69:$D$91),"")</f>
        <v/>
      </c>
      <c r="DH354" s="44" t="str">
        <f t="shared" si="420"/>
        <v/>
      </c>
      <c r="DI354" s="44">
        <f t="shared" si="454"/>
        <v>0</v>
      </c>
      <c r="DJ354" s="44">
        <f t="shared" si="455"/>
        <v>395</v>
      </c>
      <c r="DK354" s="42" t="str">
        <f t="shared" si="456"/>
        <v/>
      </c>
      <c r="DL354" s="42"/>
      <c r="DO354" s="6">
        <f t="shared" si="427"/>
        <v>348</v>
      </c>
      <c r="DT354" s="42" t="str">
        <f t="shared" si="457"/>
        <v>NA</v>
      </c>
      <c r="DU354" s="43" t="str" cm="1">
        <f t="array" ref="DU354">IFERROR(_xlfn.XLOOKUP($B$4&amp;$B$11&amp;DT354,$A$69:$A$91&amp;$B$69:$B$91&amp;$C$69:$C$91,$D$69:$D$91),"")</f>
        <v/>
      </c>
      <c r="DV354" s="44" t="str">
        <f t="shared" si="421"/>
        <v/>
      </c>
      <c r="DW354" s="44">
        <f t="shared" si="458"/>
        <v>0</v>
      </c>
      <c r="DX354" s="44">
        <f t="shared" si="459"/>
        <v>0</v>
      </c>
      <c r="DY354" s="42" t="str">
        <f t="shared" si="460"/>
        <v/>
      </c>
      <c r="DZ354" s="42"/>
      <c r="EC354" s="6">
        <f t="shared" si="428"/>
        <v>348</v>
      </c>
      <c r="EH354" s="45" t="s">
        <v>62</v>
      </c>
      <c r="EI354" s="110">
        <f t="shared" si="464"/>
        <v>0</v>
      </c>
      <c r="EJ354" s="109">
        <f t="shared" si="463"/>
        <v>0</v>
      </c>
      <c r="EK354" s="109">
        <f t="shared" si="461"/>
        <v>0</v>
      </c>
      <c r="EL354" s="44">
        <f t="shared" si="462"/>
        <v>395</v>
      </c>
      <c r="EM354" s="42" t="str">
        <f t="shared" si="413"/>
        <v/>
      </c>
    </row>
    <row r="355" spans="21:143" x14ac:dyDescent="0.25">
      <c r="U355" s="6">
        <f t="shared" si="422"/>
        <v>349</v>
      </c>
      <c r="Z355" s="30" t="str">
        <f t="shared" si="429"/>
        <v>NA</v>
      </c>
      <c r="AA355" s="28" t="str" cm="1">
        <f t="array" ref="AA355">IFERROR(_xlfn.XLOOKUP($B$4&amp;$B$11&amp;Z355,$A$69:$A$91&amp;$B$69:$B$91&amp;$C$69:$C$91,$D$69:$D$91),"")</f>
        <v/>
      </c>
      <c r="AB355" s="30" t="str">
        <f t="shared" si="414"/>
        <v/>
      </c>
      <c r="AC355" s="29" t="str">
        <f t="shared" si="430"/>
        <v/>
      </c>
      <c r="AD355" s="29">
        <f t="shared" si="431"/>
        <v>0</v>
      </c>
      <c r="AE355" s="30" t="str">
        <f t="shared" si="432"/>
        <v/>
      </c>
      <c r="AI355" s="6">
        <f t="shared" si="423"/>
        <v>349</v>
      </c>
      <c r="AN355" s="32" t="str">
        <f t="shared" si="433"/>
        <v>NA</v>
      </c>
      <c r="AO355" s="33" t="str" cm="1">
        <f t="array" ref="AO355">IFERROR(_xlfn.XLOOKUP($B$4&amp;$B$11&amp;AN355,$A$69:$A$91&amp;$B$69:$B$91&amp;$C$69:$C$91,$D$69:$D$91),"")</f>
        <v/>
      </c>
      <c r="AP355" s="32" t="str">
        <f t="shared" si="415"/>
        <v/>
      </c>
      <c r="AQ355" s="37" t="str">
        <f t="shared" si="434"/>
        <v/>
      </c>
      <c r="AR355" s="37">
        <f t="shared" si="435"/>
        <v>0</v>
      </c>
      <c r="AS355" s="32" t="str">
        <f t="shared" si="436"/>
        <v/>
      </c>
      <c r="AT355" s="32"/>
      <c r="AU355" s="8"/>
      <c r="AW355" s="20">
        <f t="shared" si="412"/>
        <v>349</v>
      </c>
      <c r="BB355" s="32" t="str">
        <f t="shared" si="437"/>
        <v>NA</v>
      </c>
      <c r="BC355" s="33" t="str" cm="1">
        <f t="array" ref="BC355">IFERROR(_xlfn.XLOOKUP($B$4&amp;$B$11&amp;BB355,$A$69:$A$91&amp;$B$69:$B$91&amp;$C$69:$C$91,$D$69:$D$91),"")</f>
        <v/>
      </c>
      <c r="BD355" s="37" t="str">
        <f t="shared" si="416"/>
        <v/>
      </c>
      <c r="BE355" s="37">
        <f t="shared" si="438"/>
        <v>0</v>
      </c>
      <c r="BF355" s="37">
        <f t="shared" si="439"/>
        <v>0</v>
      </c>
      <c r="BG355" s="32" t="str">
        <f t="shared" si="440"/>
        <v/>
      </c>
      <c r="BK355" s="20">
        <f t="shared" si="417"/>
        <v>349</v>
      </c>
      <c r="BP355" s="32" t="str">
        <f t="shared" si="441"/>
        <v>NA</v>
      </c>
      <c r="BQ355" s="33" t="str" cm="1">
        <f t="array" ref="BQ355">IFERROR(_xlfn.XLOOKUP($B$4&amp;$B$11&amp;BP355,$A$69:$A$91&amp;$B$69:$B$91&amp;$C$69:$C$91,$D$69:$D$91),"")</f>
        <v/>
      </c>
      <c r="BR355" s="37" t="str">
        <f t="shared" si="418"/>
        <v/>
      </c>
      <c r="BS355" s="37">
        <f t="shared" si="442"/>
        <v>0</v>
      </c>
      <c r="BT355" s="37">
        <f t="shared" si="443"/>
        <v>0</v>
      </c>
      <c r="BU355" s="32" t="str">
        <f t="shared" si="444"/>
        <v/>
      </c>
      <c r="BV355" s="32"/>
      <c r="BY355" s="6">
        <f t="shared" si="424"/>
        <v>349</v>
      </c>
      <c r="CD355" s="42" t="str">
        <f t="shared" si="445"/>
        <v>NA</v>
      </c>
      <c r="CE355" s="43" t="str" cm="1">
        <f t="array" ref="CE355">IFERROR(_xlfn.XLOOKUP($B$4&amp;$B$11&amp;CD355,$A$69:$A$91&amp;$B$69:$B$91&amp;$C$69:$C$91,$D$69:$D$91),"")</f>
        <v/>
      </c>
      <c r="CF355" s="42" t="str">
        <f t="shared" si="419"/>
        <v/>
      </c>
      <c r="CG355" s="44" t="str">
        <f t="shared" si="446"/>
        <v/>
      </c>
      <c r="CH355" s="44">
        <f t="shared" si="447"/>
        <v>0</v>
      </c>
      <c r="CI355" s="42" t="str">
        <f t="shared" si="448"/>
        <v/>
      </c>
      <c r="CJ355" s="42"/>
      <c r="CM355" s="6">
        <f t="shared" si="425"/>
        <v>349</v>
      </c>
      <c r="CR355" s="42" t="str">
        <f t="shared" si="449"/>
        <v>NA</v>
      </c>
      <c r="CS355" s="43" t="str" cm="1">
        <f t="array" ref="CS355">IFERROR(_xlfn.XLOOKUP($B$4&amp;$B$11&amp;CR355,$A$69:$A$91&amp;$B$69:$B$91&amp;$C$69:$C$91,$D$69:$D$91),"")</f>
        <v/>
      </c>
      <c r="CT355" s="42" t="str">
        <f t="shared" si="411"/>
        <v/>
      </c>
      <c r="CU355" s="44" t="str">
        <f t="shared" si="450"/>
        <v/>
      </c>
      <c r="CV355" s="44">
        <f t="shared" si="451"/>
        <v>0</v>
      </c>
      <c r="CW355" s="42" t="str">
        <f t="shared" si="452"/>
        <v/>
      </c>
      <c r="DA355" s="6">
        <f t="shared" si="426"/>
        <v>349</v>
      </c>
      <c r="DF355" s="42" t="str">
        <f t="shared" si="453"/>
        <v>NA</v>
      </c>
      <c r="DG355" s="43" t="str" cm="1">
        <f t="array" ref="DG355">IFERROR(_xlfn.XLOOKUP($B$4&amp;$B$11&amp;DF355,$A$69:$A$91&amp;$B$69:$B$91&amp;$C$69:$C$91,$D$69:$D$91),"")</f>
        <v/>
      </c>
      <c r="DH355" s="44" t="str">
        <f t="shared" si="420"/>
        <v/>
      </c>
      <c r="DI355" s="44">
        <f t="shared" si="454"/>
        <v>0</v>
      </c>
      <c r="DJ355" s="44">
        <f t="shared" si="455"/>
        <v>0</v>
      </c>
      <c r="DK355" s="42" t="str">
        <f t="shared" si="456"/>
        <v/>
      </c>
      <c r="DL355" s="42"/>
      <c r="DO355" s="6">
        <f t="shared" si="427"/>
        <v>349</v>
      </c>
      <c r="DT355" s="42" t="str">
        <f t="shared" si="457"/>
        <v>NA</v>
      </c>
      <c r="DU355" s="43" t="str" cm="1">
        <f t="array" ref="DU355">IFERROR(_xlfn.XLOOKUP($B$4&amp;$B$11&amp;DT355,$A$69:$A$91&amp;$B$69:$B$91&amp;$C$69:$C$91,$D$69:$D$91),"")</f>
        <v/>
      </c>
      <c r="DV355" s="44" t="str">
        <f t="shared" si="421"/>
        <v/>
      </c>
      <c r="DW355" s="44">
        <f t="shared" si="458"/>
        <v>0</v>
      </c>
      <c r="DX355" s="44">
        <f t="shared" si="459"/>
        <v>0</v>
      </c>
      <c r="DY355" s="42" t="str">
        <f t="shared" si="460"/>
        <v/>
      </c>
      <c r="DZ355" s="42"/>
      <c r="EC355" s="6">
        <f t="shared" si="428"/>
        <v>349</v>
      </c>
      <c r="EH355" s="45" t="s">
        <v>62</v>
      </c>
      <c r="EI355" s="110">
        <f t="shared" si="464"/>
        <v>0</v>
      </c>
      <c r="EJ355" s="109">
        <f t="shared" si="463"/>
        <v>0</v>
      </c>
      <c r="EK355" s="109">
        <f t="shared" si="461"/>
        <v>0</v>
      </c>
      <c r="EL355" s="44">
        <f t="shared" si="462"/>
        <v>0</v>
      </c>
      <c r="EM355" s="42" t="str">
        <f t="shared" si="413"/>
        <v/>
      </c>
    </row>
    <row r="356" spans="21:143" x14ac:dyDescent="0.25">
      <c r="U356" s="6">
        <f t="shared" si="422"/>
        <v>350</v>
      </c>
      <c r="Z356" s="30" t="str">
        <f t="shared" si="429"/>
        <v>NA</v>
      </c>
      <c r="AA356" s="28" t="str" cm="1">
        <f t="array" ref="AA356">IFERROR(_xlfn.XLOOKUP($B$4&amp;$B$11&amp;Z356,$A$69:$A$91&amp;$B$69:$B$91&amp;$C$69:$C$91,$D$69:$D$91),"")</f>
        <v/>
      </c>
      <c r="AB356" s="30" t="str">
        <f t="shared" si="414"/>
        <v/>
      </c>
      <c r="AC356" s="29" t="str">
        <f t="shared" si="430"/>
        <v/>
      </c>
      <c r="AD356" s="29">
        <f t="shared" si="431"/>
        <v>0</v>
      </c>
      <c r="AE356" s="30" t="str">
        <f t="shared" si="432"/>
        <v/>
      </c>
      <c r="AI356" s="6">
        <f t="shared" si="423"/>
        <v>350</v>
      </c>
      <c r="AN356" s="32" t="str">
        <f t="shared" si="433"/>
        <v>NA</v>
      </c>
      <c r="AO356" s="33" t="str" cm="1">
        <f t="array" ref="AO356">IFERROR(_xlfn.XLOOKUP($B$4&amp;$B$11&amp;AN356,$A$69:$A$91&amp;$B$69:$B$91&amp;$C$69:$C$91,$D$69:$D$91),"")</f>
        <v/>
      </c>
      <c r="AP356" s="32" t="str">
        <f t="shared" si="415"/>
        <v/>
      </c>
      <c r="AQ356" s="37" t="str">
        <f t="shared" si="434"/>
        <v/>
      </c>
      <c r="AR356" s="37">
        <f t="shared" si="435"/>
        <v>0</v>
      </c>
      <c r="AS356" s="32" t="str">
        <f t="shared" si="436"/>
        <v/>
      </c>
      <c r="AT356" s="32"/>
      <c r="AU356" s="8"/>
      <c r="AW356" s="20">
        <f t="shared" si="412"/>
        <v>350</v>
      </c>
      <c r="BB356" s="32" t="str">
        <f t="shared" si="437"/>
        <v>NA</v>
      </c>
      <c r="BC356" s="33" t="str" cm="1">
        <f t="array" ref="BC356">IFERROR(_xlfn.XLOOKUP($B$4&amp;$B$11&amp;BB356,$A$69:$A$91&amp;$B$69:$B$91&amp;$C$69:$C$91,$D$69:$D$91),"")</f>
        <v/>
      </c>
      <c r="BD356" s="37" t="str">
        <f t="shared" si="416"/>
        <v/>
      </c>
      <c r="BE356" s="37">
        <f t="shared" si="438"/>
        <v>0</v>
      </c>
      <c r="BF356" s="37">
        <f t="shared" si="439"/>
        <v>0</v>
      </c>
      <c r="BG356" s="32" t="str">
        <f t="shared" si="440"/>
        <v/>
      </c>
      <c r="BK356" s="20">
        <f t="shared" si="417"/>
        <v>350</v>
      </c>
      <c r="BP356" s="32" t="str">
        <f t="shared" si="441"/>
        <v>NA</v>
      </c>
      <c r="BQ356" s="33" t="str" cm="1">
        <f t="array" ref="BQ356">IFERROR(_xlfn.XLOOKUP($B$4&amp;$B$11&amp;BP356,$A$69:$A$91&amp;$B$69:$B$91&amp;$C$69:$C$91,$D$69:$D$91),"")</f>
        <v/>
      </c>
      <c r="BR356" s="37" t="str">
        <f t="shared" si="418"/>
        <v/>
      </c>
      <c r="BS356" s="37">
        <f t="shared" si="442"/>
        <v>0</v>
      </c>
      <c r="BT356" s="37">
        <f t="shared" si="443"/>
        <v>0</v>
      </c>
      <c r="BU356" s="32" t="str">
        <f t="shared" si="444"/>
        <v/>
      </c>
      <c r="BV356" s="32"/>
      <c r="BY356" s="6">
        <f t="shared" si="424"/>
        <v>350</v>
      </c>
      <c r="CD356" s="42" t="str">
        <f t="shared" si="445"/>
        <v>NA</v>
      </c>
      <c r="CE356" s="43" t="str" cm="1">
        <f t="array" ref="CE356">IFERROR(_xlfn.XLOOKUP($B$4&amp;$B$11&amp;CD356,$A$69:$A$91&amp;$B$69:$B$91&amp;$C$69:$C$91,$D$69:$D$91),"")</f>
        <v/>
      </c>
      <c r="CF356" s="42" t="str">
        <f t="shared" si="419"/>
        <v/>
      </c>
      <c r="CG356" s="44" t="str">
        <f t="shared" si="446"/>
        <v/>
      </c>
      <c r="CH356" s="44">
        <f t="shared" si="447"/>
        <v>0</v>
      </c>
      <c r="CI356" s="42" t="str">
        <f t="shared" si="448"/>
        <v/>
      </c>
      <c r="CJ356" s="42"/>
      <c r="CM356" s="6">
        <f t="shared" si="425"/>
        <v>350</v>
      </c>
      <c r="CR356" s="42" t="str">
        <f t="shared" si="449"/>
        <v>NA</v>
      </c>
      <c r="CS356" s="43" t="str" cm="1">
        <f t="array" ref="CS356">IFERROR(_xlfn.XLOOKUP($B$4&amp;$B$11&amp;CR356,$A$69:$A$91&amp;$B$69:$B$91&amp;$C$69:$C$91,$D$69:$D$91),"")</f>
        <v/>
      </c>
      <c r="CT356" s="42" t="str">
        <f t="shared" si="411"/>
        <v/>
      </c>
      <c r="CU356" s="44" t="str">
        <f t="shared" si="450"/>
        <v/>
      </c>
      <c r="CV356" s="44">
        <f t="shared" si="451"/>
        <v>0</v>
      </c>
      <c r="CW356" s="42" t="str">
        <f t="shared" si="452"/>
        <v/>
      </c>
      <c r="DA356" s="6">
        <f t="shared" si="426"/>
        <v>350</v>
      </c>
      <c r="DF356" s="42" t="str">
        <f t="shared" si="453"/>
        <v>NA</v>
      </c>
      <c r="DG356" s="43" t="str" cm="1">
        <f t="array" ref="DG356">IFERROR(_xlfn.XLOOKUP($B$4&amp;$B$11&amp;DF356,$A$69:$A$91&amp;$B$69:$B$91&amp;$C$69:$C$91,$D$69:$D$91),"")</f>
        <v/>
      </c>
      <c r="DH356" s="44" t="str">
        <f t="shared" si="420"/>
        <v/>
      </c>
      <c r="DI356" s="44">
        <f t="shared" si="454"/>
        <v>0</v>
      </c>
      <c r="DJ356" s="44">
        <f t="shared" si="455"/>
        <v>0</v>
      </c>
      <c r="DK356" s="42" t="str">
        <f t="shared" si="456"/>
        <v/>
      </c>
      <c r="DL356" s="42"/>
      <c r="DO356" s="6">
        <f t="shared" si="427"/>
        <v>350</v>
      </c>
      <c r="DT356" s="42" t="str">
        <f t="shared" si="457"/>
        <v>NA</v>
      </c>
      <c r="DU356" s="43" t="str" cm="1">
        <f t="array" ref="DU356">IFERROR(_xlfn.XLOOKUP($B$4&amp;$B$11&amp;DT356,$A$69:$A$91&amp;$B$69:$B$91&amp;$C$69:$C$91,$D$69:$D$91),"")</f>
        <v/>
      </c>
      <c r="DV356" s="44" t="str">
        <f t="shared" si="421"/>
        <v/>
      </c>
      <c r="DW356" s="44">
        <f t="shared" si="458"/>
        <v>0</v>
      </c>
      <c r="DX356" s="44">
        <f t="shared" si="459"/>
        <v>0</v>
      </c>
      <c r="DY356" s="42" t="str">
        <f t="shared" si="460"/>
        <v/>
      </c>
      <c r="DZ356" s="42"/>
      <c r="EC356" s="6">
        <f t="shared" si="428"/>
        <v>350</v>
      </c>
      <c r="EH356" s="45" t="s">
        <v>62</v>
      </c>
      <c r="EI356" s="110">
        <f t="shared" si="464"/>
        <v>0</v>
      </c>
      <c r="EJ356" s="109">
        <f t="shared" si="463"/>
        <v>0</v>
      </c>
      <c r="EK356" s="109">
        <f t="shared" si="461"/>
        <v>0</v>
      </c>
      <c r="EL356" s="44">
        <f t="shared" si="462"/>
        <v>0</v>
      </c>
      <c r="EM356" s="42" t="str">
        <f t="shared" si="413"/>
        <v/>
      </c>
    </row>
    <row r="357" spans="21:143" x14ac:dyDescent="0.25">
      <c r="U357" s="6">
        <f t="shared" si="422"/>
        <v>351</v>
      </c>
      <c r="Z357" s="30" t="str">
        <f t="shared" si="429"/>
        <v>NA</v>
      </c>
      <c r="AA357" s="28" t="str" cm="1">
        <f t="array" ref="AA357">IFERROR(_xlfn.XLOOKUP($B$4&amp;$B$11&amp;Z357,$A$69:$A$91&amp;$B$69:$B$91&amp;$C$69:$C$91,$D$69:$D$91),"")</f>
        <v/>
      </c>
      <c r="AB357" s="30" t="str">
        <f t="shared" si="414"/>
        <v/>
      </c>
      <c r="AC357" s="29" t="str">
        <f t="shared" si="430"/>
        <v/>
      </c>
      <c r="AD357" s="29">
        <f t="shared" si="431"/>
        <v>0</v>
      </c>
      <c r="AE357" s="30" t="str">
        <f t="shared" si="432"/>
        <v/>
      </c>
      <c r="AI357" s="6">
        <f t="shared" si="423"/>
        <v>351</v>
      </c>
      <c r="AN357" s="32" t="str">
        <f t="shared" si="433"/>
        <v>NA</v>
      </c>
      <c r="AO357" s="33" t="str" cm="1">
        <f t="array" ref="AO357">IFERROR(_xlfn.XLOOKUP($B$4&amp;$B$11&amp;AN357,$A$69:$A$91&amp;$B$69:$B$91&amp;$C$69:$C$91,$D$69:$D$91),"")</f>
        <v/>
      </c>
      <c r="AP357" s="32" t="str">
        <f t="shared" si="415"/>
        <v/>
      </c>
      <c r="AQ357" s="37" t="str">
        <f t="shared" si="434"/>
        <v/>
      </c>
      <c r="AR357" s="37">
        <f t="shared" si="435"/>
        <v>0</v>
      </c>
      <c r="AS357" s="32" t="str">
        <f t="shared" si="436"/>
        <v/>
      </c>
      <c r="AT357" s="32"/>
      <c r="AU357" s="8"/>
      <c r="AW357" s="20">
        <f t="shared" si="412"/>
        <v>351</v>
      </c>
      <c r="BB357" s="32" t="str">
        <f t="shared" si="437"/>
        <v>NA</v>
      </c>
      <c r="BC357" s="33" t="str" cm="1">
        <f t="array" ref="BC357">IFERROR(_xlfn.XLOOKUP($B$4&amp;$B$11&amp;BB357,$A$69:$A$91&amp;$B$69:$B$91&amp;$C$69:$C$91,$D$69:$D$91),"")</f>
        <v/>
      </c>
      <c r="BD357" s="37" t="str">
        <f t="shared" si="416"/>
        <v/>
      </c>
      <c r="BE357" s="37">
        <f t="shared" si="438"/>
        <v>0</v>
      </c>
      <c r="BF357" s="37">
        <f t="shared" si="439"/>
        <v>0</v>
      </c>
      <c r="BG357" s="32" t="str">
        <f t="shared" si="440"/>
        <v/>
      </c>
      <c r="BK357" s="20">
        <f t="shared" si="417"/>
        <v>351</v>
      </c>
      <c r="BP357" s="32" t="str">
        <f t="shared" si="441"/>
        <v>NA</v>
      </c>
      <c r="BQ357" s="33" t="str" cm="1">
        <f t="array" ref="BQ357">IFERROR(_xlfn.XLOOKUP($B$4&amp;$B$11&amp;BP357,$A$69:$A$91&amp;$B$69:$B$91&amp;$C$69:$C$91,$D$69:$D$91),"")</f>
        <v/>
      </c>
      <c r="BR357" s="37" t="str">
        <f t="shared" si="418"/>
        <v/>
      </c>
      <c r="BS357" s="37">
        <f t="shared" si="442"/>
        <v>0</v>
      </c>
      <c r="BT357" s="37">
        <f t="shared" si="443"/>
        <v>0</v>
      </c>
      <c r="BU357" s="32" t="str">
        <f t="shared" si="444"/>
        <v/>
      </c>
      <c r="BV357" s="32"/>
      <c r="BY357" s="6">
        <f t="shared" si="424"/>
        <v>351</v>
      </c>
      <c r="CD357" s="42" t="str">
        <f t="shared" si="445"/>
        <v>NA</v>
      </c>
      <c r="CE357" s="43" t="str" cm="1">
        <f t="array" ref="CE357">IFERROR(_xlfn.XLOOKUP($B$4&amp;$B$11&amp;CD357,$A$69:$A$91&amp;$B$69:$B$91&amp;$C$69:$C$91,$D$69:$D$91),"")</f>
        <v/>
      </c>
      <c r="CF357" s="42" t="str">
        <f t="shared" si="419"/>
        <v/>
      </c>
      <c r="CG357" s="44" t="str">
        <f t="shared" si="446"/>
        <v/>
      </c>
      <c r="CH357" s="44">
        <f t="shared" si="447"/>
        <v>0</v>
      </c>
      <c r="CI357" s="42" t="str">
        <f t="shared" si="448"/>
        <v/>
      </c>
      <c r="CJ357" s="42"/>
      <c r="CM357" s="6">
        <f t="shared" si="425"/>
        <v>351</v>
      </c>
      <c r="CR357" s="42" t="str">
        <f t="shared" si="449"/>
        <v>NA</v>
      </c>
      <c r="CS357" s="43" t="str" cm="1">
        <f t="array" ref="CS357">IFERROR(_xlfn.XLOOKUP($B$4&amp;$B$11&amp;CR357,$A$69:$A$91&amp;$B$69:$B$91&amp;$C$69:$C$91,$D$69:$D$91),"")</f>
        <v/>
      </c>
      <c r="CT357" s="42" t="str">
        <f t="shared" si="411"/>
        <v/>
      </c>
      <c r="CU357" s="44" t="str">
        <f t="shared" si="450"/>
        <v/>
      </c>
      <c r="CV357" s="44">
        <f t="shared" si="451"/>
        <v>0</v>
      </c>
      <c r="CW357" s="42" t="str">
        <f t="shared" si="452"/>
        <v/>
      </c>
      <c r="DA357" s="6">
        <f t="shared" si="426"/>
        <v>351</v>
      </c>
      <c r="DF357" s="42" t="str">
        <f t="shared" si="453"/>
        <v>NA</v>
      </c>
      <c r="DG357" s="43" t="str" cm="1">
        <f t="array" ref="DG357">IFERROR(_xlfn.XLOOKUP($B$4&amp;$B$11&amp;DF357,$A$69:$A$91&amp;$B$69:$B$91&amp;$C$69:$C$91,$D$69:$D$91),"")</f>
        <v/>
      </c>
      <c r="DH357" s="44" t="str">
        <f t="shared" si="420"/>
        <v/>
      </c>
      <c r="DI357" s="44">
        <f t="shared" si="454"/>
        <v>0</v>
      </c>
      <c r="DJ357" s="44">
        <f t="shared" si="455"/>
        <v>0</v>
      </c>
      <c r="DK357" s="42" t="str">
        <f t="shared" si="456"/>
        <v/>
      </c>
      <c r="DL357" s="42"/>
      <c r="DO357" s="6">
        <f t="shared" si="427"/>
        <v>351</v>
      </c>
      <c r="DT357" s="42" t="str">
        <f t="shared" si="457"/>
        <v>NA</v>
      </c>
      <c r="DU357" s="43" t="str" cm="1">
        <f t="array" ref="DU357">IFERROR(_xlfn.XLOOKUP($B$4&amp;$B$11&amp;DT357,$A$69:$A$91&amp;$B$69:$B$91&amp;$C$69:$C$91,$D$69:$D$91),"")</f>
        <v/>
      </c>
      <c r="DV357" s="44" t="str">
        <f t="shared" si="421"/>
        <v/>
      </c>
      <c r="DW357" s="44">
        <f t="shared" si="458"/>
        <v>0</v>
      </c>
      <c r="DX357" s="44">
        <f t="shared" si="459"/>
        <v>0</v>
      </c>
      <c r="DY357" s="42" t="str">
        <f t="shared" si="460"/>
        <v/>
      </c>
      <c r="DZ357" s="42"/>
      <c r="EC357" s="6">
        <f t="shared" si="428"/>
        <v>351</v>
      </c>
      <c r="EH357" s="45" t="s">
        <v>62</v>
      </c>
      <c r="EI357" s="110">
        <f t="shared" si="464"/>
        <v>0</v>
      </c>
      <c r="EJ357" s="109">
        <f t="shared" si="463"/>
        <v>0</v>
      </c>
      <c r="EK357" s="109">
        <f t="shared" si="461"/>
        <v>0</v>
      </c>
      <c r="EL357" s="44">
        <f t="shared" si="462"/>
        <v>0</v>
      </c>
      <c r="EM357" s="42" t="str">
        <f t="shared" si="413"/>
        <v/>
      </c>
    </row>
    <row r="358" spans="21:143" x14ac:dyDescent="0.25">
      <c r="U358" s="6">
        <f t="shared" si="422"/>
        <v>352</v>
      </c>
      <c r="Z358" s="30" t="str">
        <f t="shared" si="429"/>
        <v>NA</v>
      </c>
      <c r="AA358" s="28" t="str" cm="1">
        <f t="array" ref="AA358">IFERROR(_xlfn.XLOOKUP($B$4&amp;$B$11&amp;Z358,$A$69:$A$91&amp;$B$69:$B$91&amp;$C$69:$C$91,$D$69:$D$91),"")</f>
        <v/>
      </c>
      <c r="AB358" s="30" t="str">
        <f t="shared" si="414"/>
        <v/>
      </c>
      <c r="AC358" s="29" t="str">
        <f t="shared" si="430"/>
        <v/>
      </c>
      <c r="AD358" s="29">
        <f t="shared" si="431"/>
        <v>0</v>
      </c>
      <c r="AE358" s="30" t="str">
        <f t="shared" si="432"/>
        <v/>
      </c>
      <c r="AI358" s="6">
        <f t="shared" si="423"/>
        <v>352</v>
      </c>
      <c r="AN358" s="32" t="str">
        <f t="shared" si="433"/>
        <v>NA</v>
      </c>
      <c r="AO358" s="33" t="str" cm="1">
        <f t="array" ref="AO358">IFERROR(_xlfn.XLOOKUP($B$4&amp;$B$11&amp;AN358,$A$69:$A$91&amp;$B$69:$B$91&amp;$C$69:$C$91,$D$69:$D$91),"")</f>
        <v/>
      </c>
      <c r="AP358" s="32" t="str">
        <f t="shared" si="415"/>
        <v/>
      </c>
      <c r="AQ358" s="37" t="str">
        <f t="shared" si="434"/>
        <v/>
      </c>
      <c r="AR358" s="37">
        <f t="shared" si="435"/>
        <v>0</v>
      </c>
      <c r="AS358" s="32" t="str">
        <f t="shared" si="436"/>
        <v/>
      </c>
      <c r="AT358" s="32"/>
      <c r="AU358" s="8"/>
      <c r="AW358" s="20">
        <f t="shared" si="412"/>
        <v>352</v>
      </c>
      <c r="BB358" s="32" t="str">
        <f t="shared" si="437"/>
        <v>NA</v>
      </c>
      <c r="BC358" s="33" t="str" cm="1">
        <f t="array" ref="BC358">IFERROR(_xlfn.XLOOKUP($B$4&amp;$B$11&amp;BB358,$A$69:$A$91&amp;$B$69:$B$91&amp;$C$69:$C$91,$D$69:$D$91),"")</f>
        <v/>
      </c>
      <c r="BD358" s="37" t="str">
        <f t="shared" si="416"/>
        <v/>
      </c>
      <c r="BE358" s="37">
        <f t="shared" si="438"/>
        <v>0</v>
      </c>
      <c r="BF358" s="37">
        <f t="shared" si="439"/>
        <v>0</v>
      </c>
      <c r="BG358" s="32" t="str">
        <f t="shared" si="440"/>
        <v/>
      </c>
      <c r="BK358" s="20">
        <f t="shared" si="417"/>
        <v>352</v>
      </c>
      <c r="BP358" s="32" t="str">
        <f t="shared" si="441"/>
        <v>NA</v>
      </c>
      <c r="BQ358" s="33" t="str" cm="1">
        <f t="array" ref="BQ358">IFERROR(_xlfn.XLOOKUP($B$4&amp;$B$11&amp;BP358,$A$69:$A$91&amp;$B$69:$B$91&amp;$C$69:$C$91,$D$69:$D$91),"")</f>
        <v/>
      </c>
      <c r="BR358" s="37" t="str">
        <f t="shared" si="418"/>
        <v/>
      </c>
      <c r="BS358" s="37">
        <f t="shared" si="442"/>
        <v>0</v>
      </c>
      <c r="BT358" s="37">
        <f t="shared" si="443"/>
        <v>0</v>
      </c>
      <c r="BU358" s="32" t="str">
        <f t="shared" si="444"/>
        <v/>
      </c>
      <c r="BV358" s="32"/>
      <c r="BY358" s="6">
        <f t="shared" si="424"/>
        <v>352</v>
      </c>
      <c r="CD358" s="42" t="str">
        <f t="shared" si="445"/>
        <v>NA</v>
      </c>
      <c r="CE358" s="43" t="str" cm="1">
        <f t="array" ref="CE358">IFERROR(_xlfn.XLOOKUP($B$4&amp;$B$11&amp;CD358,$A$69:$A$91&amp;$B$69:$B$91&amp;$C$69:$C$91,$D$69:$D$91),"")</f>
        <v/>
      </c>
      <c r="CF358" s="42" t="str">
        <f t="shared" si="419"/>
        <v/>
      </c>
      <c r="CG358" s="44" t="str">
        <f t="shared" si="446"/>
        <v/>
      </c>
      <c r="CH358" s="44">
        <f t="shared" si="447"/>
        <v>0</v>
      </c>
      <c r="CI358" s="42" t="str">
        <f t="shared" si="448"/>
        <v/>
      </c>
      <c r="CJ358" s="42"/>
      <c r="CM358" s="6">
        <f t="shared" si="425"/>
        <v>352</v>
      </c>
      <c r="CR358" s="42" t="str">
        <f t="shared" si="449"/>
        <v>NA</v>
      </c>
      <c r="CS358" s="43" t="str" cm="1">
        <f t="array" ref="CS358">IFERROR(_xlfn.XLOOKUP($B$4&amp;$B$11&amp;CR358,$A$69:$A$91&amp;$B$69:$B$91&amp;$C$69:$C$91,$D$69:$D$91),"")</f>
        <v/>
      </c>
      <c r="CT358" s="42" t="str">
        <f t="shared" si="411"/>
        <v/>
      </c>
      <c r="CU358" s="44" t="str">
        <f t="shared" si="450"/>
        <v/>
      </c>
      <c r="CV358" s="44">
        <f t="shared" si="451"/>
        <v>0</v>
      </c>
      <c r="CW358" s="42" t="str">
        <f t="shared" si="452"/>
        <v/>
      </c>
      <c r="DA358" s="6">
        <f t="shared" si="426"/>
        <v>352</v>
      </c>
      <c r="DF358" s="42" t="str">
        <f t="shared" si="453"/>
        <v>NA</v>
      </c>
      <c r="DG358" s="43" t="str" cm="1">
        <f t="array" ref="DG358">IFERROR(_xlfn.XLOOKUP($B$4&amp;$B$11&amp;DF358,$A$69:$A$91&amp;$B$69:$B$91&amp;$C$69:$C$91,$D$69:$D$91),"")</f>
        <v/>
      </c>
      <c r="DH358" s="44" t="str">
        <f t="shared" si="420"/>
        <v/>
      </c>
      <c r="DI358" s="44">
        <f t="shared" si="454"/>
        <v>0</v>
      </c>
      <c r="DJ358" s="44">
        <f t="shared" si="455"/>
        <v>0</v>
      </c>
      <c r="DK358" s="42" t="str">
        <f t="shared" si="456"/>
        <v/>
      </c>
      <c r="DL358" s="42"/>
      <c r="DO358" s="6">
        <f t="shared" si="427"/>
        <v>352</v>
      </c>
      <c r="DT358" s="42" t="str">
        <f t="shared" si="457"/>
        <v>NA</v>
      </c>
      <c r="DU358" s="43" t="str" cm="1">
        <f t="array" ref="DU358">IFERROR(_xlfn.XLOOKUP($B$4&amp;$B$11&amp;DT358,$A$69:$A$91&amp;$B$69:$B$91&amp;$C$69:$C$91,$D$69:$D$91),"")</f>
        <v/>
      </c>
      <c r="DV358" s="44" t="str">
        <f t="shared" si="421"/>
        <v/>
      </c>
      <c r="DW358" s="44">
        <f t="shared" si="458"/>
        <v>0</v>
      </c>
      <c r="DX358" s="44">
        <f t="shared" si="459"/>
        <v>0</v>
      </c>
      <c r="DY358" s="42" t="str">
        <f t="shared" si="460"/>
        <v/>
      </c>
      <c r="DZ358" s="42"/>
      <c r="EC358" s="6">
        <f t="shared" si="428"/>
        <v>352</v>
      </c>
      <c r="EH358" s="45" t="s">
        <v>62</v>
      </c>
      <c r="EI358" s="110">
        <f t="shared" si="464"/>
        <v>0</v>
      </c>
      <c r="EJ358" s="109">
        <f t="shared" si="463"/>
        <v>0</v>
      </c>
      <c r="EK358" s="109">
        <f t="shared" si="461"/>
        <v>0</v>
      </c>
      <c r="EL358" s="44">
        <f t="shared" si="462"/>
        <v>0</v>
      </c>
      <c r="EM358" s="42" t="str">
        <f t="shared" si="413"/>
        <v/>
      </c>
    </row>
    <row r="359" spans="21:143" x14ac:dyDescent="0.25">
      <c r="U359" s="6">
        <f t="shared" si="422"/>
        <v>353</v>
      </c>
      <c r="Z359" s="30" t="str">
        <f t="shared" si="429"/>
        <v>NA</v>
      </c>
      <c r="AA359" s="28" t="str" cm="1">
        <f t="array" ref="AA359">IFERROR(_xlfn.XLOOKUP($B$4&amp;$B$11&amp;Z359,$A$69:$A$91&amp;$B$69:$B$91&amp;$C$69:$C$91,$D$69:$D$91),"")</f>
        <v/>
      </c>
      <c r="AB359" s="30" t="str">
        <f t="shared" si="414"/>
        <v/>
      </c>
      <c r="AC359" s="29" t="str">
        <f t="shared" si="430"/>
        <v/>
      </c>
      <c r="AD359" s="29">
        <f t="shared" si="431"/>
        <v>0</v>
      </c>
      <c r="AE359" s="30" t="str">
        <f t="shared" si="432"/>
        <v/>
      </c>
      <c r="AI359" s="6">
        <f t="shared" si="423"/>
        <v>353</v>
      </c>
      <c r="AN359" s="32" t="str">
        <f t="shared" si="433"/>
        <v>NA</v>
      </c>
      <c r="AO359" s="33" t="str" cm="1">
        <f t="array" ref="AO359">IFERROR(_xlfn.XLOOKUP($B$4&amp;$B$11&amp;AN359,$A$69:$A$91&amp;$B$69:$B$91&amp;$C$69:$C$91,$D$69:$D$91),"")</f>
        <v/>
      </c>
      <c r="AP359" s="32" t="str">
        <f t="shared" si="415"/>
        <v/>
      </c>
      <c r="AQ359" s="37" t="str">
        <f t="shared" si="434"/>
        <v/>
      </c>
      <c r="AR359" s="37">
        <f t="shared" si="435"/>
        <v>0</v>
      </c>
      <c r="AS359" s="32" t="str">
        <f t="shared" si="436"/>
        <v/>
      </c>
      <c r="AT359" s="32"/>
      <c r="AU359" s="8"/>
      <c r="AW359" s="20">
        <f t="shared" si="412"/>
        <v>353</v>
      </c>
      <c r="BB359" s="32" t="str">
        <f t="shared" si="437"/>
        <v>NA</v>
      </c>
      <c r="BC359" s="33" t="str" cm="1">
        <f t="array" ref="BC359">IFERROR(_xlfn.XLOOKUP($B$4&amp;$B$11&amp;BB359,$A$69:$A$91&amp;$B$69:$B$91&amp;$C$69:$C$91,$D$69:$D$91),"")</f>
        <v/>
      </c>
      <c r="BD359" s="37" t="str">
        <f t="shared" si="416"/>
        <v/>
      </c>
      <c r="BE359" s="37">
        <f t="shared" si="438"/>
        <v>0</v>
      </c>
      <c r="BF359" s="37">
        <f t="shared" si="439"/>
        <v>0</v>
      </c>
      <c r="BG359" s="32" t="str">
        <f t="shared" si="440"/>
        <v/>
      </c>
      <c r="BK359" s="20">
        <f t="shared" si="417"/>
        <v>353</v>
      </c>
      <c r="BP359" s="32" t="str">
        <f t="shared" si="441"/>
        <v>NA</v>
      </c>
      <c r="BQ359" s="33" t="str" cm="1">
        <f t="array" ref="BQ359">IFERROR(_xlfn.XLOOKUP($B$4&amp;$B$11&amp;BP359,$A$69:$A$91&amp;$B$69:$B$91&amp;$C$69:$C$91,$D$69:$D$91),"")</f>
        <v/>
      </c>
      <c r="BR359" s="37" t="str">
        <f t="shared" si="418"/>
        <v/>
      </c>
      <c r="BS359" s="37">
        <f t="shared" si="442"/>
        <v>0</v>
      </c>
      <c r="BT359" s="37">
        <f t="shared" si="443"/>
        <v>0</v>
      </c>
      <c r="BU359" s="32" t="str">
        <f t="shared" si="444"/>
        <v/>
      </c>
      <c r="BV359" s="32"/>
      <c r="BY359" s="6">
        <f t="shared" si="424"/>
        <v>353</v>
      </c>
      <c r="CD359" s="42" t="str">
        <f t="shared" si="445"/>
        <v>NA</v>
      </c>
      <c r="CE359" s="43" t="str" cm="1">
        <f t="array" ref="CE359">IFERROR(_xlfn.XLOOKUP($B$4&amp;$B$11&amp;CD359,$A$69:$A$91&amp;$B$69:$B$91&amp;$C$69:$C$91,$D$69:$D$91),"")</f>
        <v/>
      </c>
      <c r="CF359" s="42" t="str">
        <f t="shared" si="419"/>
        <v/>
      </c>
      <c r="CG359" s="44" t="str">
        <f t="shared" si="446"/>
        <v/>
      </c>
      <c r="CH359" s="44">
        <f t="shared" si="447"/>
        <v>0</v>
      </c>
      <c r="CI359" s="42" t="str">
        <f t="shared" si="448"/>
        <v/>
      </c>
      <c r="CJ359" s="42"/>
      <c r="CM359" s="6">
        <f t="shared" si="425"/>
        <v>353</v>
      </c>
      <c r="CR359" s="42" t="str">
        <f t="shared" si="449"/>
        <v>NA</v>
      </c>
      <c r="CS359" s="43" t="str" cm="1">
        <f t="array" ref="CS359">IFERROR(_xlfn.XLOOKUP($B$4&amp;$B$11&amp;CR359,$A$69:$A$91&amp;$B$69:$B$91&amp;$C$69:$C$91,$D$69:$D$91),"")</f>
        <v/>
      </c>
      <c r="CT359" s="42" t="str">
        <f t="shared" si="411"/>
        <v/>
      </c>
      <c r="CU359" s="44" t="str">
        <f t="shared" si="450"/>
        <v/>
      </c>
      <c r="CV359" s="44">
        <f t="shared" si="451"/>
        <v>0</v>
      </c>
      <c r="CW359" s="42" t="str">
        <f t="shared" si="452"/>
        <v/>
      </c>
      <c r="DA359" s="6">
        <f t="shared" si="426"/>
        <v>353</v>
      </c>
      <c r="DF359" s="42" t="str">
        <f t="shared" si="453"/>
        <v>NA</v>
      </c>
      <c r="DG359" s="43" t="str" cm="1">
        <f t="array" ref="DG359">IFERROR(_xlfn.XLOOKUP($B$4&amp;$B$11&amp;DF359,$A$69:$A$91&amp;$B$69:$B$91&amp;$C$69:$C$91,$D$69:$D$91),"")</f>
        <v/>
      </c>
      <c r="DH359" s="44" t="str">
        <f t="shared" si="420"/>
        <v/>
      </c>
      <c r="DI359" s="44">
        <f t="shared" si="454"/>
        <v>0</v>
      </c>
      <c r="DJ359" s="44">
        <f t="shared" si="455"/>
        <v>0</v>
      </c>
      <c r="DK359" s="42" t="str">
        <f t="shared" si="456"/>
        <v/>
      </c>
      <c r="DL359" s="42"/>
      <c r="DO359" s="6">
        <f t="shared" si="427"/>
        <v>353</v>
      </c>
      <c r="DT359" s="42" t="str">
        <f t="shared" si="457"/>
        <v>NA</v>
      </c>
      <c r="DU359" s="43" t="str" cm="1">
        <f t="array" ref="DU359">IFERROR(_xlfn.XLOOKUP($B$4&amp;$B$11&amp;DT359,$A$69:$A$91&amp;$B$69:$B$91&amp;$C$69:$C$91,$D$69:$D$91),"")</f>
        <v/>
      </c>
      <c r="DV359" s="44" t="str">
        <f t="shared" si="421"/>
        <v/>
      </c>
      <c r="DW359" s="44">
        <f t="shared" si="458"/>
        <v>0</v>
      </c>
      <c r="DX359" s="44">
        <f t="shared" si="459"/>
        <v>0</v>
      </c>
      <c r="DY359" s="42" t="str">
        <f t="shared" si="460"/>
        <v/>
      </c>
      <c r="DZ359" s="42"/>
      <c r="EC359" s="6">
        <f t="shared" si="428"/>
        <v>353</v>
      </c>
      <c r="EH359" s="45" t="s">
        <v>62</v>
      </c>
      <c r="EI359" s="110">
        <f t="shared" si="464"/>
        <v>0</v>
      </c>
      <c r="EJ359" s="109">
        <f t="shared" si="463"/>
        <v>0</v>
      </c>
      <c r="EK359" s="109">
        <f t="shared" si="461"/>
        <v>0</v>
      </c>
      <c r="EL359" s="44">
        <f t="shared" si="462"/>
        <v>0</v>
      </c>
      <c r="EM359" s="42" t="str">
        <f t="shared" si="413"/>
        <v/>
      </c>
    </row>
    <row r="360" spans="21:143" x14ac:dyDescent="0.25">
      <c r="U360" s="6">
        <f t="shared" si="422"/>
        <v>354</v>
      </c>
      <c r="Z360" s="30" t="str">
        <f t="shared" si="429"/>
        <v>NA</v>
      </c>
      <c r="AA360" s="28" t="str" cm="1">
        <f t="array" ref="AA360">IFERROR(_xlfn.XLOOKUP($B$4&amp;$B$11&amp;Z360,$A$69:$A$91&amp;$B$69:$B$91&amp;$C$69:$C$91,$D$69:$D$91),"")</f>
        <v/>
      </c>
      <c r="AB360" s="30" t="str">
        <f t="shared" si="414"/>
        <v/>
      </c>
      <c r="AC360" s="29" t="str">
        <f t="shared" si="430"/>
        <v/>
      </c>
      <c r="AD360" s="29">
        <f t="shared" si="431"/>
        <v>0</v>
      </c>
      <c r="AE360" s="30" t="str">
        <f t="shared" si="432"/>
        <v/>
      </c>
      <c r="AI360" s="6">
        <f t="shared" si="423"/>
        <v>354</v>
      </c>
      <c r="AN360" s="32" t="str">
        <f t="shared" si="433"/>
        <v>NA</v>
      </c>
      <c r="AO360" s="33" t="str" cm="1">
        <f t="array" ref="AO360">IFERROR(_xlfn.XLOOKUP($B$4&amp;$B$11&amp;AN360,$A$69:$A$91&amp;$B$69:$B$91&amp;$C$69:$C$91,$D$69:$D$91),"")</f>
        <v/>
      </c>
      <c r="AP360" s="32" t="str">
        <f t="shared" si="415"/>
        <v/>
      </c>
      <c r="AQ360" s="37" t="str">
        <f t="shared" si="434"/>
        <v/>
      </c>
      <c r="AR360" s="37">
        <f t="shared" si="435"/>
        <v>0</v>
      </c>
      <c r="AS360" s="32" t="str">
        <f t="shared" si="436"/>
        <v/>
      </c>
      <c r="AT360" s="32"/>
      <c r="AU360" s="8"/>
      <c r="AW360" s="20">
        <f t="shared" si="412"/>
        <v>354</v>
      </c>
      <c r="BB360" s="32" t="str">
        <f t="shared" si="437"/>
        <v>NA</v>
      </c>
      <c r="BC360" s="33" t="str" cm="1">
        <f t="array" ref="BC360">IFERROR(_xlfn.XLOOKUP($B$4&amp;$B$11&amp;BB360,$A$69:$A$91&amp;$B$69:$B$91&amp;$C$69:$C$91,$D$69:$D$91),"")</f>
        <v/>
      </c>
      <c r="BD360" s="37" t="str">
        <f t="shared" si="416"/>
        <v/>
      </c>
      <c r="BE360" s="37">
        <f t="shared" si="438"/>
        <v>0</v>
      </c>
      <c r="BF360" s="37">
        <f t="shared" si="439"/>
        <v>0</v>
      </c>
      <c r="BG360" s="32" t="str">
        <f t="shared" si="440"/>
        <v/>
      </c>
      <c r="BK360" s="20">
        <f t="shared" si="417"/>
        <v>354</v>
      </c>
      <c r="BP360" s="32" t="str">
        <f t="shared" si="441"/>
        <v>NA</v>
      </c>
      <c r="BQ360" s="33" t="str" cm="1">
        <f t="array" ref="BQ360">IFERROR(_xlfn.XLOOKUP($B$4&amp;$B$11&amp;BP360,$A$69:$A$91&amp;$B$69:$B$91&amp;$C$69:$C$91,$D$69:$D$91),"")</f>
        <v/>
      </c>
      <c r="BR360" s="37" t="str">
        <f t="shared" si="418"/>
        <v/>
      </c>
      <c r="BS360" s="37">
        <f t="shared" si="442"/>
        <v>0</v>
      </c>
      <c r="BT360" s="37">
        <f t="shared" si="443"/>
        <v>0</v>
      </c>
      <c r="BU360" s="32" t="str">
        <f t="shared" si="444"/>
        <v/>
      </c>
      <c r="BV360" s="32"/>
      <c r="BY360" s="6">
        <f t="shared" si="424"/>
        <v>354</v>
      </c>
      <c r="CD360" s="42" t="str">
        <f t="shared" si="445"/>
        <v>NA</v>
      </c>
      <c r="CE360" s="43" t="str" cm="1">
        <f t="array" ref="CE360">IFERROR(_xlfn.XLOOKUP($B$4&amp;$B$11&amp;CD360,$A$69:$A$91&amp;$B$69:$B$91&amp;$C$69:$C$91,$D$69:$D$91),"")</f>
        <v/>
      </c>
      <c r="CF360" s="42" t="str">
        <f t="shared" si="419"/>
        <v/>
      </c>
      <c r="CG360" s="44" t="str">
        <f t="shared" si="446"/>
        <v/>
      </c>
      <c r="CH360" s="44">
        <f t="shared" si="447"/>
        <v>0</v>
      </c>
      <c r="CI360" s="42" t="str">
        <f t="shared" si="448"/>
        <v/>
      </c>
      <c r="CJ360" s="42"/>
      <c r="CM360" s="6">
        <f t="shared" si="425"/>
        <v>354</v>
      </c>
      <c r="CR360" s="42" t="str">
        <f t="shared" si="449"/>
        <v>NA</v>
      </c>
      <c r="CS360" s="43" t="str" cm="1">
        <f t="array" ref="CS360">IFERROR(_xlfn.XLOOKUP($B$4&amp;$B$11&amp;CR360,$A$69:$A$91&amp;$B$69:$B$91&amp;$C$69:$C$91,$D$69:$D$91),"")</f>
        <v/>
      </c>
      <c r="CT360" s="42" t="str">
        <f t="shared" si="411"/>
        <v/>
      </c>
      <c r="CU360" s="44" t="str">
        <f t="shared" si="450"/>
        <v/>
      </c>
      <c r="CV360" s="44">
        <f t="shared" si="451"/>
        <v>0</v>
      </c>
      <c r="CW360" s="42" t="str">
        <f t="shared" si="452"/>
        <v/>
      </c>
      <c r="DA360" s="6">
        <f t="shared" si="426"/>
        <v>354</v>
      </c>
      <c r="DF360" s="42" t="str">
        <f t="shared" si="453"/>
        <v>NA</v>
      </c>
      <c r="DG360" s="43" t="str" cm="1">
        <f t="array" ref="DG360">IFERROR(_xlfn.XLOOKUP($B$4&amp;$B$11&amp;DF360,$A$69:$A$91&amp;$B$69:$B$91&amp;$C$69:$C$91,$D$69:$D$91),"")</f>
        <v/>
      </c>
      <c r="DH360" s="44" t="str">
        <f t="shared" si="420"/>
        <v/>
      </c>
      <c r="DI360" s="44">
        <f t="shared" si="454"/>
        <v>0</v>
      </c>
      <c r="DJ360" s="44">
        <f t="shared" si="455"/>
        <v>0</v>
      </c>
      <c r="DK360" s="42" t="str">
        <f t="shared" si="456"/>
        <v/>
      </c>
      <c r="DL360" s="42"/>
      <c r="DO360" s="6">
        <f t="shared" si="427"/>
        <v>354</v>
      </c>
      <c r="DT360" s="42" t="str">
        <f t="shared" si="457"/>
        <v>NA</v>
      </c>
      <c r="DU360" s="43" t="str" cm="1">
        <f t="array" ref="DU360">IFERROR(_xlfn.XLOOKUP($B$4&amp;$B$11&amp;DT360,$A$69:$A$91&amp;$B$69:$B$91&amp;$C$69:$C$91,$D$69:$D$91),"")</f>
        <v/>
      </c>
      <c r="DV360" s="44" t="str">
        <f t="shared" si="421"/>
        <v/>
      </c>
      <c r="DW360" s="44">
        <f t="shared" si="458"/>
        <v>0</v>
      </c>
      <c r="DX360" s="44">
        <f t="shared" si="459"/>
        <v>0</v>
      </c>
      <c r="DY360" s="42" t="str">
        <f t="shared" si="460"/>
        <v/>
      </c>
      <c r="DZ360" s="42"/>
      <c r="EC360" s="6">
        <f t="shared" si="428"/>
        <v>354</v>
      </c>
      <c r="EH360" s="45" t="s">
        <v>62</v>
      </c>
      <c r="EI360" s="110">
        <f t="shared" si="464"/>
        <v>0</v>
      </c>
      <c r="EJ360" s="109">
        <f t="shared" si="463"/>
        <v>0</v>
      </c>
      <c r="EK360" s="109">
        <f t="shared" si="461"/>
        <v>0</v>
      </c>
      <c r="EL360" s="44">
        <f t="shared" si="462"/>
        <v>0</v>
      </c>
      <c r="EM360" s="42" t="str">
        <f t="shared" si="413"/>
        <v/>
      </c>
    </row>
    <row r="361" spans="21:143" x14ac:dyDescent="0.25">
      <c r="U361" s="6">
        <f t="shared" si="422"/>
        <v>355</v>
      </c>
      <c r="Z361" s="30" t="str">
        <f t="shared" si="429"/>
        <v>NA</v>
      </c>
      <c r="AA361" s="28" t="str" cm="1">
        <f t="array" ref="AA361">IFERROR(_xlfn.XLOOKUP($B$4&amp;$B$11&amp;Z361,$A$69:$A$91&amp;$B$69:$B$91&amp;$C$69:$C$91,$D$69:$D$91),"")</f>
        <v/>
      </c>
      <c r="AB361" s="30" t="str">
        <f t="shared" si="414"/>
        <v/>
      </c>
      <c r="AC361" s="29" t="str">
        <f t="shared" si="430"/>
        <v/>
      </c>
      <c r="AD361" s="29">
        <f t="shared" si="431"/>
        <v>0</v>
      </c>
      <c r="AE361" s="30" t="str">
        <f t="shared" si="432"/>
        <v/>
      </c>
      <c r="AI361" s="6">
        <f t="shared" si="423"/>
        <v>355</v>
      </c>
      <c r="AN361" s="32" t="str">
        <f t="shared" si="433"/>
        <v>NA</v>
      </c>
      <c r="AO361" s="33" t="str" cm="1">
        <f t="array" ref="AO361">IFERROR(_xlfn.XLOOKUP($B$4&amp;$B$11&amp;AN361,$A$69:$A$91&amp;$B$69:$B$91&amp;$C$69:$C$91,$D$69:$D$91),"")</f>
        <v/>
      </c>
      <c r="AP361" s="32" t="str">
        <f t="shared" si="415"/>
        <v/>
      </c>
      <c r="AQ361" s="37" t="str">
        <f t="shared" si="434"/>
        <v/>
      </c>
      <c r="AR361" s="37">
        <f t="shared" si="435"/>
        <v>0</v>
      </c>
      <c r="AS361" s="32" t="str">
        <f t="shared" si="436"/>
        <v/>
      </c>
      <c r="AT361" s="32"/>
      <c r="AU361" s="8"/>
      <c r="AW361" s="20">
        <f t="shared" si="412"/>
        <v>355</v>
      </c>
      <c r="BB361" s="32" t="str">
        <f t="shared" si="437"/>
        <v>NA</v>
      </c>
      <c r="BC361" s="33" t="str" cm="1">
        <f t="array" ref="BC361">IFERROR(_xlfn.XLOOKUP($B$4&amp;$B$11&amp;BB361,$A$69:$A$91&amp;$B$69:$B$91&amp;$C$69:$C$91,$D$69:$D$91),"")</f>
        <v/>
      </c>
      <c r="BD361" s="37" t="str">
        <f t="shared" si="416"/>
        <v/>
      </c>
      <c r="BE361" s="37">
        <f t="shared" si="438"/>
        <v>0</v>
      </c>
      <c r="BF361" s="37">
        <f t="shared" si="439"/>
        <v>0</v>
      </c>
      <c r="BG361" s="32" t="str">
        <f t="shared" si="440"/>
        <v/>
      </c>
      <c r="BK361" s="20">
        <f t="shared" si="417"/>
        <v>355</v>
      </c>
      <c r="BP361" s="32" t="str">
        <f t="shared" si="441"/>
        <v>NA</v>
      </c>
      <c r="BQ361" s="33" t="str" cm="1">
        <f t="array" ref="BQ361">IFERROR(_xlfn.XLOOKUP($B$4&amp;$B$11&amp;BP361,$A$69:$A$91&amp;$B$69:$B$91&amp;$C$69:$C$91,$D$69:$D$91),"")</f>
        <v/>
      </c>
      <c r="BR361" s="37" t="str">
        <f t="shared" si="418"/>
        <v/>
      </c>
      <c r="BS361" s="37">
        <f t="shared" si="442"/>
        <v>0</v>
      </c>
      <c r="BT361" s="37">
        <f t="shared" si="443"/>
        <v>0</v>
      </c>
      <c r="BU361" s="32" t="str">
        <f t="shared" si="444"/>
        <v/>
      </c>
      <c r="BV361" s="32"/>
      <c r="BY361" s="6">
        <f t="shared" si="424"/>
        <v>355</v>
      </c>
      <c r="CD361" s="42" t="str">
        <f t="shared" si="445"/>
        <v>NA</v>
      </c>
      <c r="CE361" s="43" t="str" cm="1">
        <f t="array" ref="CE361">IFERROR(_xlfn.XLOOKUP($B$4&amp;$B$11&amp;CD361,$A$69:$A$91&amp;$B$69:$B$91&amp;$C$69:$C$91,$D$69:$D$91),"")</f>
        <v/>
      </c>
      <c r="CF361" s="42" t="str">
        <f t="shared" si="419"/>
        <v/>
      </c>
      <c r="CG361" s="44" t="str">
        <f t="shared" si="446"/>
        <v/>
      </c>
      <c r="CH361" s="44">
        <f t="shared" si="447"/>
        <v>0</v>
      </c>
      <c r="CI361" s="42" t="str">
        <f t="shared" si="448"/>
        <v/>
      </c>
      <c r="CJ361" s="42"/>
      <c r="CM361" s="6">
        <f t="shared" si="425"/>
        <v>355</v>
      </c>
      <c r="CR361" s="42" t="str">
        <f t="shared" si="449"/>
        <v>NA</v>
      </c>
      <c r="CS361" s="43" t="str" cm="1">
        <f t="array" ref="CS361">IFERROR(_xlfn.XLOOKUP($B$4&amp;$B$11&amp;CR361,$A$69:$A$91&amp;$B$69:$B$91&amp;$C$69:$C$91,$D$69:$D$91),"")</f>
        <v/>
      </c>
      <c r="CT361" s="42" t="str">
        <f t="shared" si="411"/>
        <v/>
      </c>
      <c r="CU361" s="44" t="str">
        <f t="shared" si="450"/>
        <v/>
      </c>
      <c r="CV361" s="44">
        <f t="shared" si="451"/>
        <v>0</v>
      </c>
      <c r="CW361" s="42" t="str">
        <f t="shared" si="452"/>
        <v/>
      </c>
      <c r="DA361" s="6">
        <f t="shared" si="426"/>
        <v>355</v>
      </c>
      <c r="DF361" s="42" t="str">
        <f t="shared" si="453"/>
        <v>NA</v>
      </c>
      <c r="DG361" s="43" t="str" cm="1">
        <f t="array" ref="DG361">IFERROR(_xlfn.XLOOKUP($B$4&amp;$B$11&amp;DF361,$A$69:$A$91&amp;$B$69:$B$91&amp;$C$69:$C$91,$D$69:$D$91),"")</f>
        <v/>
      </c>
      <c r="DH361" s="44" t="str">
        <f t="shared" si="420"/>
        <v/>
      </c>
      <c r="DI361" s="44">
        <f t="shared" si="454"/>
        <v>0</v>
      </c>
      <c r="DJ361" s="44">
        <f t="shared" si="455"/>
        <v>0</v>
      </c>
      <c r="DK361" s="42" t="str">
        <f t="shared" si="456"/>
        <v/>
      </c>
      <c r="DL361" s="42"/>
      <c r="DO361" s="6">
        <f t="shared" si="427"/>
        <v>355</v>
      </c>
      <c r="DT361" s="42" t="str">
        <f t="shared" si="457"/>
        <v>NA</v>
      </c>
      <c r="DU361" s="43" t="str" cm="1">
        <f t="array" ref="DU361">IFERROR(_xlfn.XLOOKUP($B$4&amp;$B$11&amp;DT361,$A$69:$A$91&amp;$B$69:$B$91&amp;$C$69:$C$91,$D$69:$D$91),"")</f>
        <v/>
      </c>
      <c r="DV361" s="44" t="str">
        <f t="shared" si="421"/>
        <v/>
      </c>
      <c r="DW361" s="44">
        <f t="shared" si="458"/>
        <v>0</v>
      </c>
      <c r="DX361" s="44">
        <f t="shared" si="459"/>
        <v>0</v>
      </c>
      <c r="DY361" s="42" t="str">
        <f t="shared" si="460"/>
        <v/>
      </c>
      <c r="DZ361" s="42"/>
      <c r="EC361" s="6">
        <f t="shared" si="428"/>
        <v>355</v>
      </c>
      <c r="EH361" s="45" t="s">
        <v>62</v>
      </c>
      <c r="EI361" s="110">
        <f t="shared" si="464"/>
        <v>0</v>
      </c>
      <c r="EJ361" s="109">
        <f t="shared" si="463"/>
        <v>0</v>
      </c>
      <c r="EK361" s="109">
        <f t="shared" si="461"/>
        <v>0</v>
      </c>
      <c r="EL361" s="44">
        <f t="shared" si="462"/>
        <v>0</v>
      </c>
      <c r="EM361" s="42" t="str">
        <f t="shared" si="413"/>
        <v/>
      </c>
    </row>
    <row r="362" spans="21:143" x14ac:dyDescent="0.25">
      <c r="U362" s="6">
        <f t="shared" si="422"/>
        <v>356</v>
      </c>
      <c r="Z362" s="30" t="str">
        <f t="shared" si="429"/>
        <v>NA</v>
      </c>
      <c r="AA362" s="28" t="str" cm="1">
        <f t="array" ref="AA362">IFERROR(_xlfn.XLOOKUP($B$4&amp;$B$11&amp;Z362,$A$69:$A$91&amp;$B$69:$B$91&amp;$C$69:$C$91,$D$69:$D$91),"")</f>
        <v/>
      </c>
      <c r="AB362" s="30" t="str">
        <f t="shared" si="414"/>
        <v/>
      </c>
      <c r="AC362" s="29" t="str">
        <f t="shared" si="430"/>
        <v/>
      </c>
      <c r="AD362" s="29">
        <f t="shared" si="431"/>
        <v>0</v>
      </c>
      <c r="AE362" s="30" t="str">
        <f t="shared" si="432"/>
        <v/>
      </c>
      <c r="AI362" s="6">
        <f t="shared" si="423"/>
        <v>356</v>
      </c>
      <c r="AN362" s="32" t="str">
        <f t="shared" si="433"/>
        <v>NA</v>
      </c>
      <c r="AO362" s="33" t="str" cm="1">
        <f t="array" ref="AO362">IFERROR(_xlfn.XLOOKUP($B$4&amp;$B$11&amp;AN362,$A$69:$A$91&amp;$B$69:$B$91&amp;$C$69:$C$91,$D$69:$D$91),"")</f>
        <v/>
      </c>
      <c r="AP362" s="32" t="str">
        <f t="shared" si="415"/>
        <v/>
      </c>
      <c r="AQ362" s="37" t="str">
        <f t="shared" si="434"/>
        <v/>
      </c>
      <c r="AR362" s="37">
        <f t="shared" si="435"/>
        <v>0</v>
      </c>
      <c r="AS362" s="32" t="str">
        <f t="shared" si="436"/>
        <v/>
      </c>
      <c r="AT362" s="32"/>
      <c r="AU362" s="8"/>
      <c r="AW362" s="20">
        <f t="shared" si="412"/>
        <v>356</v>
      </c>
      <c r="BB362" s="32" t="str">
        <f t="shared" si="437"/>
        <v>NA</v>
      </c>
      <c r="BC362" s="33" t="str" cm="1">
        <f t="array" ref="BC362">IFERROR(_xlfn.XLOOKUP($B$4&amp;$B$11&amp;BB362,$A$69:$A$91&amp;$B$69:$B$91&amp;$C$69:$C$91,$D$69:$D$91),"")</f>
        <v/>
      </c>
      <c r="BD362" s="37" t="str">
        <f t="shared" si="416"/>
        <v/>
      </c>
      <c r="BE362" s="37">
        <f t="shared" si="438"/>
        <v>0</v>
      </c>
      <c r="BF362" s="37">
        <f t="shared" si="439"/>
        <v>0</v>
      </c>
      <c r="BG362" s="32" t="str">
        <f t="shared" si="440"/>
        <v/>
      </c>
      <c r="BK362" s="20">
        <f t="shared" si="417"/>
        <v>356</v>
      </c>
      <c r="BP362" s="32" t="str">
        <f t="shared" si="441"/>
        <v>NA</v>
      </c>
      <c r="BQ362" s="33" t="str" cm="1">
        <f t="array" ref="BQ362">IFERROR(_xlfn.XLOOKUP($B$4&amp;$B$11&amp;BP362,$A$69:$A$91&amp;$B$69:$B$91&amp;$C$69:$C$91,$D$69:$D$91),"")</f>
        <v/>
      </c>
      <c r="BR362" s="37" t="str">
        <f t="shared" si="418"/>
        <v/>
      </c>
      <c r="BS362" s="37">
        <f t="shared" si="442"/>
        <v>0</v>
      </c>
      <c r="BT362" s="37">
        <f t="shared" si="443"/>
        <v>0</v>
      </c>
      <c r="BU362" s="32" t="str">
        <f t="shared" si="444"/>
        <v/>
      </c>
      <c r="BV362" s="32"/>
      <c r="BY362" s="6">
        <f t="shared" si="424"/>
        <v>356</v>
      </c>
      <c r="CD362" s="42" t="str">
        <f t="shared" si="445"/>
        <v>NA</v>
      </c>
      <c r="CE362" s="43" t="str" cm="1">
        <f t="array" ref="CE362">IFERROR(_xlfn.XLOOKUP($B$4&amp;$B$11&amp;CD362,$A$69:$A$91&amp;$B$69:$B$91&amp;$C$69:$C$91,$D$69:$D$91),"")</f>
        <v/>
      </c>
      <c r="CF362" s="42" t="str">
        <f t="shared" si="419"/>
        <v/>
      </c>
      <c r="CG362" s="44" t="str">
        <f t="shared" si="446"/>
        <v/>
      </c>
      <c r="CH362" s="44">
        <f t="shared" si="447"/>
        <v>0</v>
      </c>
      <c r="CI362" s="42" t="str">
        <f t="shared" si="448"/>
        <v/>
      </c>
      <c r="CJ362" s="42"/>
      <c r="CM362" s="6">
        <f t="shared" si="425"/>
        <v>356</v>
      </c>
      <c r="CR362" s="42" t="str">
        <f t="shared" si="449"/>
        <v>NA</v>
      </c>
      <c r="CS362" s="43" t="str" cm="1">
        <f t="array" ref="CS362">IFERROR(_xlfn.XLOOKUP($B$4&amp;$B$11&amp;CR362,$A$69:$A$91&amp;$B$69:$B$91&amp;$C$69:$C$91,$D$69:$D$91),"")</f>
        <v/>
      </c>
      <c r="CT362" s="42" t="str">
        <f t="shared" si="411"/>
        <v/>
      </c>
      <c r="CU362" s="44" t="str">
        <f t="shared" si="450"/>
        <v/>
      </c>
      <c r="CV362" s="44">
        <f t="shared" si="451"/>
        <v>0</v>
      </c>
      <c r="CW362" s="42" t="str">
        <f t="shared" si="452"/>
        <v/>
      </c>
      <c r="DA362" s="6">
        <f t="shared" si="426"/>
        <v>356</v>
      </c>
      <c r="DF362" s="42" t="str">
        <f t="shared" si="453"/>
        <v>NA</v>
      </c>
      <c r="DG362" s="43" t="str" cm="1">
        <f t="array" ref="DG362">IFERROR(_xlfn.XLOOKUP($B$4&amp;$B$11&amp;DF362,$A$69:$A$91&amp;$B$69:$B$91&amp;$C$69:$C$91,$D$69:$D$91),"")</f>
        <v/>
      </c>
      <c r="DH362" s="44" t="str">
        <f t="shared" si="420"/>
        <v/>
      </c>
      <c r="DI362" s="44">
        <f t="shared" si="454"/>
        <v>0</v>
      </c>
      <c r="DJ362" s="44">
        <f t="shared" si="455"/>
        <v>0</v>
      </c>
      <c r="DK362" s="42" t="str">
        <f t="shared" si="456"/>
        <v/>
      </c>
      <c r="DL362" s="42"/>
      <c r="DO362" s="6">
        <f t="shared" si="427"/>
        <v>356</v>
      </c>
      <c r="DT362" s="42" t="str">
        <f t="shared" si="457"/>
        <v>NA</v>
      </c>
      <c r="DU362" s="43" t="str" cm="1">
        <f t="array" ref="DU362">IFERROR(_xlfn.XLOOKUP($B$4&amp;$B$11&amp;DT362,$A$69:$A$91&amp;$B$69:$B$91&amp;$C$69:$C$91,$D$69:$D$91),"")</f>
        <v/>
      </c>
      <c r="DV362" s="44" t="str">
        <f t="shared" si="421"/>
        <v/>
      </c>
      <c r="DW362" s="44">
        <f t="shared" si="458"/>
        <v>0</v>
      </c>
      <c r="DX362" s="44">
        <f t="shared" si="459"/>
        <v>0</v>
      </c>
      <c r="DY362" s="42" t="str">
        <f t="shared" si="460"/>
        <v/>
      </c>
      <c r="DZ362" s="42"/>
      <c r="EC362" s="6">
        <f t="shared" si="428"/>
        <v>356</v>
      </c>
      <c r="EH362" s="45" t="s">
        <v>62</v>
      </c>
      <c r="EI362" s="110">
        <f t="shared" si="464"/>
        <v>0</v>
      </c>
      <c r="EJ362" s="109">
        <f t="shared" si="463"/>
        <v>0</v>
      </c>
      <c r="EK362" s="109">
        <f t="shared" si="461"/>
        <v>0</v>
      </c>
      <c r="EL362" s="44">
        <f t="shared" si="462"/>
        <v>0</v>
      </c>
      <c r="EM362" s="42" t="str">
        <f t="shared" si="413"/>
        <v/>
      </c>
    </row>
    <row r="363" spans="21:143" x14ac:dyDescent="0.25">
      <c r="U363" s="6">
        <f t="shared" si="422"/>
        <v>357</v>
      </c>
      <c r="Z363" s="30" t="str">
        <f t="shared" si="429"/>
        <v>NA</v>
      </c>
      <c r="AA363" s="28" t="str" cm="1">
        <f t="array" ref="AA363">IFERROR(_xlfn.XLOOKUP($B$4&amp;$B$11&amp;Z363,$A$69:$A$91&amp;$B$69:$B$91&amp;$C$69:$C$91,$D$69:$D$91),"")</f>
        <v/>
      </c>
      <c r="AB363" s="30" t="str">
        <f t="shared" si="414"/>
        <v/>
      </c>
      <c r="AC363" s="29" t="str">
        <f t="shared" si="430"/>
        <v/>
      </c>
      <c r="AD363" s="29">
        <f t="shared" si="431"/>
        <v>0</v>
      </c>
      <c r="AE363" s="30" t="str">
        <f t="shared" si="432"/>
        <v/>
      </c>
      <c r="AI363" s="6">
        <f t="shared" si="423"/>
        <v>357</v>
      </c>
      <c r="AN363" s="32" t="str">
        <f t="shared" si="433"/>
        <v>NA</v>
      </c>
      <c r="AO363" s="33" t="str" cm="1">
        <f t="array" ref="AO363">IFERROR(_xlfn.XLOOKUP($B$4&amp;$B$11&amp;AN363,$A$69:$A$91&amp;$B$69:$B$91&amp;$C$69:$C$91,$D$69:$D$91),"")</f>
        <v/>
      </c>
      <c r="AP363" s="32" t="str">
        <f t="shared" si="415"/>
        <v/>
      </c>
      <c r="AQ363" s="37" t="str">
        <f t="shared" si="434"/>
        <v/>
      </c>
      <c r="AR363" s="37">
        <f t="shared" si="435"/>
        <v>0</v>
      </c>
      <c r="AS363" s="32" t="str">
        <f t="shared" si="436"/>
        <v/>
      </c>
      <c r="AT363" s="32"/>
      <c r="AU363" s="8"/>
      <c r="AW363" s="20">
        <f t="shared" si="412"/>
        <v>357</v>
      </c>
      <c r="BB363" s="32" t="str">
        <f t="shared" si="437"/>
        <v>NA</v>
      </c>
      <c r="BC363" s="33" t="str" cm="1">
        <f t="array" ref="BC363">IFERROR(_xlfn.XLOOKUP($B$4&amp;$B$11&amp;BB363,$A$69:$A$91&amp;$B$69:$B$91&amp;$C$69:$C$91,$D$69:$D$91),"")</f>
        <v/>
      </c>
      <c r="BD363" s="37" t="str">
        <f t="shared" si="416"/>
        <v/>
      </c>
      <c r="BE363" s="37">
        <f t="shared" si="438"/>
        <v>0</v>
      </c>
      <c r="BF363" s="37">
        <f t="shared" si="439"/>
        <v>0</v>
      </c>
      <c r="BG363" s="32" t="str">
        <f t="shared" si="440"/>
        <v/>
      </c>
      <c r="BK363" s="20">
        <f t="shared" si="417"/>
        <v>357</v>
      </c>
      <c r="BP363" s="32" t="str">
        <f t="shared" si="441"/>
        <v>NA</v>
      </c>
      <c r="BQ363" s="33" t="str" cm="1">
        <f t="array" ref="BQ363">IFERROR(_xlfn.XLOOKUP($B$4&amp;$B$11&amp;BP363,$A$69:$A$91&amp;$B$69:$B$91&amp;$C$69:$C$91,$D$69:$D$91),"")</f>
        <v/>
      </c>
      <c r="BR363" s="37" t="str">
        <f t="shared" si="418"/>
        <v/>
      </c>
      <c r="BS363" s="37">
        <f t="shared" si="442"/>
        <v>0</v>
      </c>
      <c r="BT363" s="37">
        <f t="shared" si="443"/>
        <v>0</v>
      </c>
      <c r="BU363" s="32" t="str">
        <f t="shared" si="444"/>
        <v/>
      </c>
      <c r="BV363" s="32"/>
      <c r="BY363" s="6">
        <f t="shared" si="424"/>
        <v>357</v>
      </c>
      <c r="CD363" s="42" t="str">
        <f t="shared" si="445"/>
        <v>NA</v>
      </c>
      <c r="CE363" s="43" t="str" cm="1">
        <f t="array" ref="CE363">IFERROR(_xlfn.XLOOKUP($B$4&amp;$B$11&amp;CD363,$A$69:$A$91&amp;$B$69:$B$91&amp;$C$69:$C$91,$D$69:$D$91),"")</f>
        <v/>
      </c>
      <c r="CF363" s="42" t="str">
        <f t="shared" si="419"/>
        <v/>
      </c>
      <c r="CG363" s="44" t="str">
        <f t="shared" si="446"/>
        <v/>
      </c>
      <c r="CH363" s="44">
        <f t="shared" si="447"/>
        <v>0</v>
      </c>
      <c r="CI363" s="42" t="str">
        <f t="shared" si="448"/>
        <v/>
      </c>
      <c r="CJ363" s="42"/>
      <c r="CM363" s="6">
        <f t="shared" si="425"/>
        <v>357</v>
      </c>
      <c r="CR363" s="42" t="str">
        <f t="shared" si="449"/>
        <v>NA</v>
      </c>
      <c r="CS363" s="43" t="str" cm="1">
        <f t="array" ref="CS363">IFERROR(_xlfn.XLOOKUP($B$4&amp;$B$11&amp;CR363,$A$69:$A$91&amp;$B$69:$B$91&amp;$C$69:$C$91,$D$69:$D$91),"")</f>
        <v/>
      </c>
      <c r="CT363" s="42" t="str">
        <f t="shared" si="411"/>
        <v/>
      </c>
      <c r="CU363" s="44" t="str">
        <f t="shared" si="450"/>
        <v/>
      </c>
      <c r="CV363" s="44">
        <f t="shared" si="451"/>
        <v>0</v>
      </c>
      <c r="CW363" s="42" t="str">
        <f t="shared" si="452"/>
        <v/>
      </c>
      <c r="DA363" s="6">
        <f t="shared" si="426"/>
        <v>357</v>
      </c>
      <c r="DF363" s="42" t="str">
        <f t="shared" si="453"/>
        <v>NA</v>
      </c>
      <c r="DG363" s="43" t="str" cm="1">
        <f t="array" ref="DG363">IFERROR(_xlfn.XLOOKUP($B$4&amp;$B$11&amp;DF363,$A$69:$A$91&amp;$B$69:$B$91&amp;$C$69:$C$91,$D$69:$D$91),"")</f>
        <v/>
      </c>
      <c r="DH363" s="44" t="str">
        <f t="shared" si="420"/>
        <v/>
      </c>
      <c r="DI363" s="44">
        <f t="shared" si="454"/>
        <v>0</v>
      </c>
      <c r="DJ363" s="44">
        <f t="shared" si="455"/>
        <v>0</v>
      </c>
      <c r="DK363" s="42" t="str">
        <f t="shared" si="456"/>
        <v/>
      </c>
      <c r="DL363" s="42"/>
      <c r="DO363" s="6">
        <f t="shared" si="427"/>
        <v>357</v>
      </c>
      <c r="DT363" s="42" t="str">
        <f t="shared" si="457"/>
        <v>NA</v>
      </c>
      <c r="DU363" s="43" t="str" cm="1">
        <f t="array" ref="DU363">IFERROR(_xlfn.XLOOKUP($B$4&amp;$B$11&amp;DT363,$A$69:$A$91&amp;$B$69:$B$91&amp;$C$69:$C$91,$D$69:$D$91),"")</f>
        <v/>
      </c>
      <c r="DV363" s="44" t="str">
        <f t="shared" si="421"/>
        <v/>
      </c>
      <c r="DW363" s="44">
        <f t="shared" si="458"/>
        <v>0</v>
      </c>
      <c r="DX363" s="44">
        <f t="shared" si="459"/>
        <v>0</v>
      </c>
      <c r="DY363" s="42" t="str">
        <f t="shared" si="460"/>
        <v/>
      </c>
      <c r="DZ363" s="42"/>
      <c r="EC363" s="6">
        <f t="shared" si="428"/>
        <v>357</v>
      </c>
      <c r="EH363" s="45" t="s">
        <v>62</v>
      </c>
      <c r="EI363" s="110">
        <f t="shared" si="464"/>
        <v>0</v>
      </c>
      <c r="EJ363" s="109">
        <f t="shared" si="463"/>
        <v>0</v>
      </c>
      <c r="EK363" s="109">
        <f t="shared" si="461"/>
        <v>0</v>
      </c>
      <c r="EL363" s="44">
        <f t="shared" si="462"/>
        <v>0</v>
      </c>
      <c r="EM363" s="42" t="str">
        <f t="shared" si="413"/>
        <v/>
      </c>
    </row>
    <row r="364" spans="21:143" x14ac:dyDescent="0.25">
      <c r="U364" s="6">
        <f t="shared" si="422"/>
        <v>358</v>
      </c>
      <c r="Z364" s="30" t="str">
        <f t="shared" si="429"/>
        <v>NA</v>
      </c>
      <c r="AA364" s="28" t="str" cm="1">
        <f t="array" ref="AA364">IFERROR(_xlfn.XLOOKUP($B$4&amp;$B$11&amp;Z364,$A$69:$A$91&amp;$B$69:$B$91&amp;$C$69:$C$91,$D$69:$D$91),"")</f>
        <v/>
      </c>
      <c r="AB364" s="30" t="str">
        <f t="shared" si="414"/>
        <v/>
      </c>
      <c r="AC364" s="29" t="str">
        <f t="shared" si="430"/>
        <v/>
      </c>
      <c r="AD364" s="29">
        <f t="shared" si="431"/>
        <v>0</v>
      </c>
      <c r="AE364" s="30" t="str">
        <f t="shared" si="432"/>
        <v/>
      </c>
      <c r="AI364" s="6">
        <f t="shared" si="423"/>
        <v>358</v>
      </c>
      <c r="AN364" s="32" t="str">
        <f t="shared" si="433"/>
        <v>NA</v>
      </c>
      <c r="AO364" s="33" t="str" cm="1">
        <f t="array" ref="AO364">IFERROR(_xlfn.XLOOKUP($B$4&amp;$B$11&amp;AN364,$A$69:$A$91&amp;$B$69:$B$91&amp;$C$69:$C$91,$D$69:$D$91),"")</f>
        <v/>
      </c>
      <c r="AP364" s="32" t="str">
        <f t="shared" si="415"/>
        <v/>
      </c>
      <c r="AQ364" s="37" t="str">
        <f t="shared" si="434"/>
        <v/>
      </c>
      <c r="AR364" s="37">
        <f t="shared" si="435"/>
        <v>0</v>
      </c>
      <c r="AS364" s="32" t="str">
        <f t="shared" si="436"/>
        <v/>
      </c>
      <c r="AT364" s="32"/>
      <c r="AU364" s="8"/>
      <c r="AW364" s="20">
        <f t="shared" si="412"/>
        <v>358</v>
      </c>
      <c r="BB364" s="32" t="str">
        <f t="shared" si="437"/>
        <v>NA</v>
      </c>
      <c r="BC364" s="33" t="str" cm="1">
        <f t="array" ref="BC364">IFERROR(_xlfn.XLOOKUP($B$4&amp;$B$11&amp;BB364,$A$69:$A$91&amp;$B$69:$B$91&amp;$C$69:$C$91,$D$69:$D$91),"")</f>
        <v/>
      </c>
      <c r="BD364" s="37" t="str">
        <f t="shared" si="416"/>
        <v/>
      </c>
      <c r="BE364" s="37">
        <f t="shared" si="438"/>
        <v>0</v>
      </c>
      <c r="BF364" s="37">
        <f t="shared" si="439"/>
        <v>0</v>
      </c>
      <c r="BG364" s="32" t="str">
        <f t="shared" si="440"/>
        <v/>
      </c>
      <c r="BK364" s="20">
        <f t="shared" si="417"/>
        <v>358</v>
      </c>
      <c r="BP364" s="32" t="str">
        <f t="shared" si="441"/>
        <v>NA</v>
      </c>
      <c r="BQ364" s="33" t="str" cm="1">
        <f t="array" ref="BQ364">IFERROR(_xlfn.XLOOKUP($B$4&amp;$B$11&amp;BP364,$A$69:$A$91&amp;$B$69:$B$91&amp;$C$69:$C$91,$D$69:$D$91),"")</f>
        <v/>
      </c>
      <c r="BR364" s="37" t="str">
        <f t="shared" si="418"/>
        <v/>
      </c>
      <c r="BS364" s="37">
        <f t="shared" si="442"/>
        <v>0</v>
      </c>
      <c r="BT364" s="37">
        <f t="shared" si="443"/>
        <v>0</v>
      </c>
      <c r="BU364" s="32" t="str">
        <f t="shared" si="444"/>
        <v/>
      </c>
      <c r="BV364" s="32"/>
      <c r="BY364" s="6">
        <f t="shared" si="424"/>
        <v>358</v>
      </c>
      <c r="CD364" s="42" t="str">
        <f t="shared" si="445"/>
        <v>NA</v>
      </c>
      <c r="CE364" s="43" t="str" cm="1">
        <f t="array" ref="CE364">IFERROR(_xlfn.XLOOKUP($B$4&amp;$B$11&amp;CD364,$A$69:$A$91&amp;$B$69:$B$91&amp;$C$69:$C$91,$D$69:$D$91),"")</f>
        <v/>
      </c>
      <c r="CF364" s="42" t="str">
        <f t="shared" si="419"/>
        <v/>
      </c>
      <c r="CG364" s="44" t="str">
        <f t="shared" si="446"/>
        <v/>
      </c>
      <c r="CH364" s="44">
        <f t="shared" si="447"/>
        <v>0</v>
      </c>
      <c r="CI364" s="42" t="str">
        <f t="shared" si="448"/>
        <v/>
      </c>
      <c r="CJ364" s="42"/>
      <c r="CM364" s="6">
        <f t="shared" si="425"/>
        <v>358</v>
      </c>
      <c r="CR364" s="42" t="str">
        <f t="shared" si="449"/>
        <v>NA</v>
      </c>
      <c r="CS364" s="43" t="str" cm="1">
        <f t="array" ref="CS364">IFERROR(_xlfn.XLOOKUP($B$4&amp;$B$11&amp;CR364,$A$69:$A$91&amp;$B$69:$B$91&amp;$C$69:$C$91,$D$69:$D$91),"")</f>
        <v/>
      </c>
      <c r="CT364" s="42" t="str">
        <f t="shared" si="411"/>
        <v/>
      </c>
      <c r="CU364" s="44" t="str">
        <f t="shared" si="450"/>
        <v/>
      </c>
      <c r="CV364" s="44">
        <f t="shared" si="451"/>
        <v>0</v>
      </c>
      <c r="CW364" s="42" t="str">
        <f t="shared" si="452"/>
        <v/>
      </c>
      <c r="DA364" s="6">
        <f t="shared" si="426"/>
        <v>358</v>
      </c>
      <c r="DF364" s="42" t="str">
        <f t="shared" si="453"/>
        <v>NA</v>
      </c>
      <c r="DG364" s="43" t="str" cm="1">
        <f t="array" ref="DG364">IFERROR(_xlfn.XLOOKUP($B$4&amp;$B$11&amp;DF364,$A$69:$A$91&amp;$B$69:$B$91&amp;$C$69:$C$91,$D$69:$D$91),"")</f>
        <v/>
      </c>
      <c r="DH364" s="44" t="str">
        <f t="shared" si="420"/>
        <v/>
      </c>
      <c r="DI364" s="44">
        <f t="shared" si="454"/>
        <v>0</v>
      </c>
      <c r="DJ364" s="44">
        <f t="shared" si="455"/>
        <v>0</v>
      </c>
      <c r="DK364" s="42" t="str">
        <f t="shared" si="456"/>
        <v/>
      </c>
      <c r="DL364" s="42"/>
      <c r="DO364" s="6">
        <f t="shared" si="427"/>
        <v>358</v>
      </c>
      <c r="DT364" s="42" t="str">
        <f t="shared" si="457"/>
        <v>NA</v>
      </c>
      <c r="DU364" s="43" t="str" cm="1">
        <f t="array" ref="DU364">IFERROR(_xlfn.XLOOKUP($B$4&amp;$B$11&amp;DT364,$A$69:$A$91&amp;$B$69:$B$91&amp;$C$69:$C$91,$D$69:$D$91),"")</f>
        <v/>
      </c>
      <c r="DV364" s="44" t="str">
        <f t="shared" si="421"/>
        <v/>
      </c>
      <c r="DW364" s="44">
        <f t="shared" si="458"/>
        <v>0</v>
      </c>
      <c r="DX364" s="44">
        <f t="shared" si="459"/>
        <v>0</v>
      </c>
      <c r="DY364" s="42" t="str">
        <f t="shared" si="460"/>
        <v/>
      </c>
      <c r="DZ364" s="42"/>
      <c r="EC364" s="6">
        <f t="shared" si="428"/>
        <v>358</v>
      </c>
      <c r="EH364" s="45" t="s">
        <v>62</v>
      </c>
      <c r="EI364" s="110">
        <f t="shared" si="464"/>
        <v>0</v>
      </c>
      <c r="EJ364" s="109">
        <f t="shared" si="463"/>
        <v>0</v>
      </c>
      <c r="EK364" s="109">
        <f t="shared" si="461"/>
        <v>0</v>
      </c>
      <c r="EL364" s="44">
        <f t="shared" si="462"/>
        <v>0</v>
      </c>
      <c r="EM364" s="42" t="str">
        <f t="shared" si="413"/>
        <v/>
      </c>
    </row>
    <row r="365" spans="21:143" x14ac:dyDescent="0.25">
      <c r="U365" s="6">
        <f t="shared" si="422"/>
        <v>359</v>
      </c>
      <c r="Z365" s="30" t="str">
        <f t="shared" si="429"/>
        <v>NA</v>
      </c>
      <c r="AA365" s="28" t="str" cm="1">
        <f t="array" ref="AA365">IFERROR(_xlfn.XLOOKUP($B$4&amp;$B$11&amp;Z365,$A$69:$A$91&amp;$B$69:$B$91&amp;$C$69:$C$91,$D$69:$D$91),"")</f>
        <v/>
      </c>
      <c r="AB365" s="30" t="str">
        <f t="shared" si="414"/>
        <v/>
      </c>
      <c r="AC365" s="29" t="str">
        <f t="shared" si="430"/>
        <v/>
      </c>
      <c r="AD365" s="29">
        <f t="shared" si="431"/>
        <v>0</v>
      </c>
      <c r="AE365" s="30" t="str">
        <f t="shared" si="432"/>
        <v/>
      </c>
      <c r="AI365" s="6">
        <f t="shared" si="423"/>
        <v>359</v>
      </c>
      <c r="AN365" s="32" t="str">
        <f t="shared" si="433"/>
        <v>NA</v>
      </c>
      <c r="AO365" s="33" t="str" cm="1">
        <f t="array" ref="AO365">IFERROR(_xlfn.XLOOKUP($B$4&amp;$B$11&amp;AN365,$A$69:$A$91&amp;$B$69:$B$91&amp;$C$69:$C$91,$D$69:$D$91),"")</f>
        <v/>
      </c>
      <c r="AP365" s="32" t="str">
        <f t="shared" si="415"/>
        <v/>
      </c>
      <c r="AQ365" s="37" t="str">
        <f t="shared" si="434"/>
        <v/>
      </c>
      <c r="AR365" s="37">
        <f t="shared" si="435"/>
        <v>0</v>
      </c>
      <c r="AS365" s="32" t="str">
        <f t="shared" si="436"/>
        <v/>
      </c>
      <c r="AT365" s="32"/>
      <c r="AU365" s="8"/>
      <c r="AW365" s="20">
        <f t="shared" si="412"/>
        <v>359</v>
      </c>
      <c r="BB365" s="32" t="str">
        <f t="shared" si="437"/>
        <v>NA</v>
      </c>
      <c r="BC365" s="33" t="str" cm="1">
        <f t="array" ref="BC365">IFERROR(_xlfn.XLOOKUP($B$4&amp;$B$11&amp;BB365,$A$69:$A$91&amp;$B$69:$B$91&amp;$C$69:$C$91,$D$69:$D$91),"")</f>
        <v/>
      </c>
      <c r="BD365" s="37" t="str">
        <f t="shared" si="416"/>
        <v/>
      </c>
      <c r="BE365" s="37">
        <f t="shared" si="438"/>
        <v>0</v>
      </c>
      <c r="BF365" s="37">
        <f t="shared" si="439"/>
        <v>0</v>
      </c>
      <c r="BG365" s="32" t="str">
        <f t="shared" si="440"/>
        <v/>
      </c>
      <c r="BK365" s="20">
        <f t="shared" si="417"/>
        <v>359</v>
      </c>
      <c r="BP365" s="32" t="str">
        <f t="shared" si="441"/>
        <v>NA</v>
      </c>
      <c r="BQ365" s="33" t="str" cm="1">
        <f t="array" ref="BQ365">IFERROR(_xlfn.XLOOKUP($B$4&amp;$B$11&amp;BP365,$A$69:$A$91&amp;$B$69:$B$91&amp;$C$69:$C$91,$D$69:$D$91),"")</f>
        <v/>
      </c>
      <c r="BR365" s="37" t="str">
        <f t="shared" si="418"/>
        <v/>
      </c>
      <c r="BS365" s="37">
        <f t="shared" si="442"/>
        <v>0</v>
      </c>
      <c r="BT365" s="37">
        <f t="shared" si="443"/>
        <v>0</v>
      </c>
      <c r="BU365" s="32" t="str">
        <f t="shared" si="444"/>
        <v/>
      </c>
      <c r="BV365" s="32"/>
      <c r="BY365" s="6">
        <f t="shared" si="424"/>
        <v>359</v>
      </c>
      <c r="CD365" s="42" t="str">
        <f t="shared" si="445"/>
        <v>NA</v>
      </c>
      <c r="CE365" s="43" t="str" cm="1">
        <f t="array" ref="CE365">IFERROR(_xlfn.XLOOKUP($B$4&amp;$B$11&amp;CD365,$A$69:$A$91&amp;$B$69:$B$91&amp;$C$69:$C$91,$D$69:$D$91),"")</f>
        <v/>
      </c>
      <c r="CF365" s="42" t="str">
        <f t="shared" si="419"/>
        <v/>
      </c>
      <c r="CG365" s="44" t="str">
        <f t="shared" si="446"/>
        <v/>
      </c>
      <c r="CH365" s="44">
        <f t="shared" si="447"/>
        <v>0</v>
      </c>
      <c r="CI365" s="42" t="str">
        <f t="shared" si="448"/>
        <v/>
      </c>
      <c r="CJ365" s="42"/>
      <c r="CM365" s="6">
        <f t="shared" si="425"/>
        <v>359</v>
      </c>
      <c r="CR365" s="42" t="str">
        <f t="shared" si="449"/>
        <v>NA</v>
      </c>
      <c r="CS365" s="43" t="str" cm="1">
        <f t="array" ref="CS365">IFERROR(_xlfn.XLOOKUP($B$4&amp;$B$11&amp;CR365,$A$69:$A$91&amp;$B$69:$B$91&amp;$C$69:$C$91,$D$69:$D$91),"")</f>
        <v/>
      </c>
      <c r="CT365" s="42" t="str">
        <f t="shared" si="411"/>
        <v/>
      </c>
      <c r="CU365" s="44" t="str">
        <f t="shared" si="450"/>
        <v/>
      </c>
      <c r="CV365" s="44">
        <f t="shared" si="451"/>
        <v>0</v>
      </c>
      <c r="CW365" s="42" t="str">
        <f t="shared" si="452"/>
        <v/>
      </c>
      <c r="DA365" s="6">
        <f t="shared" si="426"/>
        <v>359</v>
      </c>
      <c r="DF365" s="42" t="str">
        <f t="shared" si="453"/>
        <v>NA</v>
      </c>
      <c r="DG365" s="43" t="str" cm="1">
        <f t="array" ref="DG365">IFERROR(_xlfn.XLOOKUP($B$4&amp;$B$11&amp;DF365,$A$69:$A$91&amp;$B$69:$B$91&amp;$C$69:$C$91,$D$69:$D$91),"")</f>
        <v/>
      </c>
      <c r="DH365" s="44" t="str">
        <f t="shared" si="420"/>
        <v/>
      </c>
      <c r="DI365" s="44">
        <f t="shared" si="454"/>
        <v>0</v>
      </c>
      <c r="DJ365" s="44">
        <f t="shared" si="455"/>
        <v>0</v>
      </c>
      <c r="DK365" s="42" t="str">
        <f t="shared" si="456"/>
        <v/>
      </c>
      <c r="DL365" s="42"/>
      <c r="DO365" s="6">
        <f t="shared" si="427"/>
        <v>359</v>
      </c>
      <c r="DT365" s="42" t="str">
        <f t="shared" si="457"/>
        <v>NA</v>
      </c>
      <c r="DU365" s="43" t="str" cm="1">
        <f t="array" ref="DU365">IFERROR(_xlfn.XLOOKUP($B$4&amp;$B$11&amp;DT365,$A$69:$A$91&amp;$B$69:$B$91&amp;$C$69:$C$91,$D$69:$D$91),"")</f>
        <v/>
      </c>
      <c r="DV365" s="44" t="str">
        <f t="shared" si="421"/>
        <v/>
      </c>
      <c r="DW365" s="44">
        <f t="shared" si="458"/>
        <v>0</v>
      </c>
      <c r="DX365" s="44">
        <f t="shared" si="459"/>
        <v>0</v>
      </c>
      <c r="DY365" s="42" t="str">
        <f t="shared" si="460"/>
        <v/>
      </c>
      <c r="DZ365" s="42"/>
      <c r="EC365" s="6">
        <f t="shared" si="428"/>
        <v>359</v>
      </c>
      <c r="EH365" s="45" t="s">
        <v>62</v>
      </c>
      <c r="EI365" s="110">
        <f t="shared" si="464"/>
        <v>0</v>
      </c>
      <c r="EJ365" s="109">
        <f t="shared" si="463"/>
        <v>0</v>
      </c>
      <c r="EK365" s="109">
        <f t="shared" si="461"/>
        <v>0</v>
      </c>
      <c r="EL365" s="44">
        <f t="shared" si="462"/>
        <v>0</v>
      </c>
      <c r="EM365" s="42" t="str">
        <f t="shared" si="413"/>
        <v/>
      </c>
    </row>
    <row r="366" spans="21:143" x14ac:dyDescent="0.25">
      <c r="U366" s="6">
        <f t="shared" si="422"/>
        <v>360</v>
      </c>
      <c r="Z366" s="30" t="str">
        <f t="shared" si="429"/>
        <v>NA</v>
      </c>
      <c r="AA366" s="28" t="str" cm="1">
        <f t="array" ref="AA366">IFERROR(_xlfn.XLOOKUP($B$4&amp;$B$11&amp;Z366,$A$69:$A$91&amp;$B$69:$B$91&amp;$C$69:$C$91,$D$69:$D$91),"")</f>
        <v/>
      </c>
      <c r="AB366" s="30" t="str">
        <f t="shared" si="414"/>
        <v/>
      </c>
      <c r="AC366" s="29" t="str">
        <f t="shared" si="430"/>
        <v/>
      </c>
      <c r="AD366" s="29">
        <f t="shared" si="431"/>
        <v>0</v>
      </c>
      <c r="AE366" s="30" t="str">
        <f t="shared" si="432"/>
        <v/>
      </c>
      <c r="AI366" s="6">
        <f t="shared" si="423"/>
        <v>360</v>
      </c>
      <c r="AN366" s="32" t="str">
        <f t="shared" si="433"/>
        <v>NA</v>
      </c>
      <c r="AO366" s="33" t="str" cm="1">
        <f t="array" ref="AO366">IFERROR(_xlfn.XLOOKUP($B$4&amp;$B$11&amp;AN366,$A$69:$A$91&amp;$B$69:$B$91&amp;$C$69:$C$91,$D$69:$D$91),"")</f>
        <v/>
      </c>
      <c r="AP366" s="32" t="str">
        <f t="shared" si="415"/>
        <v/>
      </c>
      <c r="AQ366" s="37" t="str">
        <f t="shared" si="434"/>
        <v/>
      </c>
      <c r="AR366" s="37">
        <f t="shared" si="435"/>
        <v>0</v>
      </c>
      <c r="AS366" s="32" t="str">
        <f t="shared" si="436"/>
        <v/>
      </c>
      <c r="AT366" s="32"/>
      <c r="AU366" s="8"/>
      <c r="AW366" s="20">
        <f t="shared" si="412"/>
        <v>360</v>
      </c>
      <c r="BB366" s="32" t="str">
        <f t="shared" si="437"/>
        <v>NA</v>
      </c>
      <c r="BC366" s="33" t="str" cm="1">
        <f t="array" ref="BC366">IFERROR(_xlfn.XLOOKUP($B$4&amp;$B$11&amp;BB366,$A$69:$A$91&amp;$B$69:$B$91&amp;$C$69:$C$91,$D$69:$D$91),"")</f>
        <v/>
      </c>
      <c r="BD366" s="37" t="str">
        <f t="shared" si="416"/>
        <v/>
      </c>
      <c r="BE366" s="37">
        <f t="shared" si="438"/>
        <v>0</v>
      </c>
      <c r="BF366" s="37">
        <f t="shared" si="439"/>
        <v>0</v>
      </c>
      <c r="BG366" s="32" t="str">
        <f t="shared" si="440"/>
        <v/>
      </c>
      <c r="BK366" s="20">
        <f t="shared" si="417"/>
        <v>360</v>
      </c>
      <c r="BP366" s="32" t="str">
        <f t="shared" si="441"/>
        <v>NA</v>
      </c>
      <c r="BQ366" s="33" t="str" cm="1">
        <f t="array" ref="BQ366">IFERROR(_xlfn.XLOOKUP($B$4&amp;$B$11&amp;BP366,$A$69:$A$91&amp;$B$69:$B$91&amp;$C$69:$C$91,$D$69:$D$91),"")</f>
        <v/>
      </c>
      <c r="BR366" s="37" t="str">
        <f t="shared" si="418"/>
        <v/>
      </c>
      <c r="BS366" s="37">
        <f t="shared" si="442"/>
        <v>0</v>
      </c>
      <c r="BT366" s="37">
        <f t="shared" si="443"/>
        <v>0</v>
      </c>
      <c r="BU366" s="32" t="str">
        <f t="shared" si="444"/>
        <v/>
      </c>
      <c r="BV366" s="32"/>
      <c r="BY366" s="6">
        <f t="shared" si="424"/>
        <v>360</v>
      </c>
      <c r="CD366" s="42" t="str">
        <f t="shared" si="445"/>
        <v>NA</v>
      </c>
      <c r="CE366" s="43" t="str" cm="1">
        <f t="array" ref="CE366">IFERROR(_xlfn.XLOOKUP($B$4&amp;$B$11&amp;CD366,$A$69:$A$91&amp;$B$69:$B$91&amp;$C$69:$C$91,$D$69:$D$91),"")</f>
        <v/>
      </c>
      <c r="CF366" s="42" t="str">
        <f t="shared" si="419"/>
        <v/>
      </c>
      <c r="CG366" s="44" t="str">
        <f t="shared" si="446"/>
        <v/>
      </c>
      <c r="CH366" s="44">
        <f t="shared" si="447"/>
        <v>395</v>
      </c>
      <c r="CI366" s="42" t="str">
        <f t="shared" si="448"/>
        <v/>
      </c>
      <c r="CJ366" s="42"/>
      <c r="CM366" s="6">
        <f t="shared" si="425"/>
        <v>360</v>
      </c>
      <c r="CR366" s="42" t="str">
        <f t="shared" si="449"/>
        <v>NA</v>
      </c>
      <c r="CS366" s="43" t="str" cm="1">
        <f t="array" ref="CS366">IFERROR(_xlfn.XLOOKUP($B$4&amp;$B$11&amp;CR366,$A$69:$A$91&amp;$B$69:$B$91&amp;$C$69:$C$91,$D$69:$D$91),"")</f>
        <v/>
      </c>
      <c r="CT366" s="42" t="str">
        <f t="shared" si="411"/>
        <v/>
      </c>
      <c r="CU366" s="44" t="str">
        <f t="shared" si="450"/>
        <v/>
      </c>
      <c r="CV366" s="44">
        <f t="shared" si="451"/>
        <v>0</v>
      </c>
      <c r="CW366" s="42" t="str">
        <f t="shared" si="452"/>
        <v/>
      </c>
      <c r="DA366" s="6">
        <f t="shared" si="426"/>
        <v>360</v>
      </c>
      <c r="DF366" s="42" t="str">
        <f t="shared" si="453"/>
        <v>NA</v>
      </c>
      <c r="DG366" s="43" t="str" cm="1">
        <f t="array" ref="DG366">IFERROR(_xlfn.XLOOKUP($B$4&amp;$B$11&amp;DF366,$A$69:$A$91&amp;$B$69:$B$91&amp;$C$69:$C$91,$D$69:$D$91),"")</f>
        <v/>
      </c>
      <c r="DH366" s="44" t="str">
        <f t="shared" si="420"/>
        <v/>
      </c>
      <c r="DI366" s="44">
        <f t="shared" si="454"/>
        <v>0</v>
      </c>
      <c r="DJ366" s="44">
        <f t="shared" si="455"/>
        <v>395</v>
      </c>
      <c r="DK366" s="42" t="str">
        <f t="shared" si="456"/>
        <v/>
      </c>
      <c r="DL366" s="42"/>
      <c r="DO366" s="6">
        <f t="shared" si="427"/>
        <v>360</v>
      </c>
      <c r="DT366" s="42" t="str">
        <f t="shared" si="457"/>
        <v>NA</v>
      </c>
      <c r="DU366" s="43" t="str" cm="1">
        <f t="array" ref="DU366">IFERROR(_xlfn.XLOOKUP($B$4&amp;$B$11&amp;DT366,$A$69:$A$91&amp;$B$69:$B$91&amp;$C$69:$C$91,$D$69:$D$91),"")</f>
        <v/>
      </c>
      <c r="DV366" s="44" t="str">
        <f t="shared" si="421"/>
        <v/>
      </c>
      <c r="DW366" s="44">
        <f t="shared" si="458"/>
        <v>0</v>
      </c>
      <c r="DX366" s="44">
        <f t="shared" si="459"/>
        <v>0</v>
      </c>
      <c r="DY366" s="42" t="str">
        <f t="shared" si="460"/>
        <v/>
      </c>
      <c r="DZ366" s="42"/>
      <c r="EC366" s="6">
        <f t="shared" si="428"/>
        <v>360</v>
      </c>
      <c r="EH366" s="45" t="s">
        <v>62</v>
      </c>
      <c r="EI366" s="110">
        <f t="shared" si="464"/>
        <v>0</v>
      </c>
      <c r="EJ366" s="109">
        <f t="shared" si="463"/>
        <v>0</v>
      </c>
      <c r="EK366" s="109">
        <f t="shared" si="461"/>
        <v>0</v>
      </c>
      <c r="EL366" s="44">
        <f t="shared" si="462"/>
        <v>395</v>
      </c>
      <c r="EM366" s="42" t="str">
        <f t="shared" si="413"/>
        <v/>
      </c>
    </row>
    <row r="369" spans="63:63" x14ac:dyDescent="0.25">
      <c r="BK369" s="20"/>
    </row>
  </sheetData>
  <sheetProtection algorithmName="SHA-512" hashValue="Jp0SwmXU2aMS5Aq3YXDfN7573kdSl50scRNwolzCXudP0eK/0NQs+wO1m2YwX3CK7lolFsus2QHc9BxnvfaXRg==" saltValue="P6v9pL9nsF62wnRZXzjoPg==" spinCount="100000" sheet="1" objects="1" scenarios="1"/>
  <protectedRanges>
    <protectedRange sqref="B4:B8 B10:B11 B13:B14" name="Range1"/>
  </protectedRanges>
  <mergeCells count="9">
    <mergeCell ref="A27:D27"/>
    <mergeCell ref="A44:D44"/>
    <mergeCell ref="A51:D51"/>
    <mergeCell ref="A56:D56"/>
    <mergeCell ref="A1:D1"/>
    <mergeCell ref="A2:D2"/>
    <mergeCell ref="A3:D3"/>
    <mergeCell ref="A9:D9"/>
    <mergeCell ref="A12:D12"/>
  </mergeCells>
  <dataValidations count="6">
    <dataValidation type="whole" allowBlank="1" showInputMessage="1" showErrorMessage="1" sqref="B8" xr:uid="{B4FDCD52-8ACD-4822-90FF-9434494BF86D}">
      <formula1>1</formula1>
      <formula2>30</formula2>
    </dataValidation>
    <dataValidation type="list" allowBlank="1" showInputMessage="1" showErrorMessage="1" sqref="B14" xr:uid="{453AE6A9-B6BB-4025-8C14-6274D328BB9F}">
      <formula1>$A$116:$A$125</formula1>
    </dataValidation>
    <dataValidation type="list" allowBlank="1" showInputMessage="1" showErrorMessage="1" sqref="B11" xr:uid="{8E0FB5E5-FE75-40F1-A60A-AAC079209177}">
      <formula1>$A$60:$A$61</formula1>
    </dataValidation>
    <dataValidation type="list" allowBlank="1" showInputMessage="1" showErrorMessage="1" sqref="B7" xr:uid="{24A7C4F7-E172-407F-AEAB-7FE420779FE7}">
      <formula1>$B$58:$B$63</formula1>
    </dataValidation>
    <dataValidation type="list" allowBlank="1" showInputMessage="1" showErrorMessage="1" sqref="B4" xr:uid="{426C6643-A809-475B-83E6-0483161CB022}">
      <formula1>$A$63:$A$64</formula1>
    </dataValidation>
    <dataValidation type="list" allowBlank="1" showInputMessage="1" showErrorMessage="1" sqref="B10" xr:uid="{61637F54-3D95-4F97-BDA0-271AE93028CF}">
      <formula1>$A$108:$A$112</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D1653-FAC1-4CBD-AE06-EC66F3AA80DE}">
  <sheetPr>
    <pageSetUpPr fitToPage="1"/>
  </sheetPr>
  <dimension ref="B1:E88"/>
  <sheetViews>
    <sheetView topLeftCell="A11" zoomScaleNormal="100" workbookViewId="0">
      <selection activeCell="D33" sqref="D33"/>
    </sheetView>
  </sheetViews>
  <sheetFormatPr defaultRowHeight="15" x14ac:dyDescent="0.25"/>
  <cols>
    <col min="1" max="1" width="9.140625" style="1"/>
    <col min="2" max="2" width="29.140625" style="1" customWidth="1"/>
    <col min="3" max="3" width="24" style="1" customWidth="1"/>
    <col min="4" max="4" width="60.5703125" style="1" customWidth="1"/>
    <col min="5" max="5" width="34.28515625" style="1" customWidth="1"/>
    <col min="6" max="16384" width="9.140625" style="1"/>
  </cols>
  <sheetData>
    <row r="1" spans="2:5" x14ac:dyDescent="0.25">
      <c r="B1" s="50" t="s">
        <v>69</v>
      </c>
      <c r="C1" s="50"/>
    </row>
    <row r="2" spans="2:5" x14ac:dyDescent="0.25">
      <c r="B2" s="51"/>
      <c r="C2" s="51"/>
    </row>
    <row r="3" spans="2:5" ht="20.25" x14ac:dyDescent="0.25">
      <c r="B3" s="52" t="s">
        <v>137</v>
      </c>
      <c r="C3" s="52"/>
      <c r="E3" s="53"/>
    </row>
    <row r="4" spans="2:5" ht="20.25" x14ac:dyDescent="0.25">
      <c r="B4" s="52"/>
      <c r="C4" s="52"/>
      <c r="E4" s="53"/>
    </row>
    <row r="5" spans="2:5" ht="37.5" customHeight="1" x14ac:dyDescent="0.25">
      <c r="B5" s="54" t="str">
        <f ca="1">"Date produced: "&amp;TEXT(TODAY(),"dd-mmmm-yyyy")</f>
        <v>Date produced: 06-May-2026</v>
      </c>
      <c r="C5" s="55"/>
      <c r="D5" s="56" t="s">
        <v>161</v>
      </c>
      <c r="E5" s="53"/>
    </row>
    <row r="6" spans="2:5" ht="11.25" customHeight="1" x14ac:dyDescent="0.25">
      <c r="B6" s="57"/>
      <c r="C6" s="57"/>
      <c r="E6" s="53"/>
    </row>
    <row r="7" spans="2:5" x14ac:dyDescent="0.25">
      <c r="B7" s="58" t="s">
        <v>70</v>
      </c>
      <c r="C7" s="59"/>
      <c r="E7" s="53"/>
    </row>
    <row r="8" spans="2:5" x14ac:dyDescent="0.25">
      <c r="B8" s="50"/>
      <c r="C8" s="59"/>
      <c r="E8" s="53"/>
    </row>
    <row r="9" spans="2:5" ht="21.75" customHeight="1" x14ac:dyDescent="0.25">
      <c r="B9" s="220" t="s">
        <v>71</v>
      </c>
      <c r="C9" s="221"/>
      <c r="D9" s="222"/>
      <c r="E9" s="53"/>
    </row>
    <row r="10" spans="2:5" x14ac:dyDescent="0.25">
      <c r="B10" s="60" t="s">
        <v>72</v>
      </c>
      <c r="C10" s="61">
        <f>Calculator!$B$5</f>
        <v>0</v>
      </c>
      <c r="D10" s="123" t="str">
        <f>IF(Calculator!B4="Fixed Rate","Interest Rate Type selected in Fixed Rate","")</f>
        <v/>
      </c>
      <c r="E10" s="53"/>
    </row>
    <row r="11" spans="2:5" x14ac:dyDescent="0.25">
      <c r="B11" s="62" t="s">
        <v>73</v>
      </c>
      <c r="C11" s="63" t="str">
        <f>Calculator!$B$8 &amp;" years"</f>
        <v xml:space="preserve"> years</v>
      </c>
      <c r="D11" s="64"/>
      <c r="E11" s="53"/>
    </row>
    <row r="12" spans="2:5" x14ac:dyDescent="0.25">
      <c r="B12" s="62" t="s">
        <v>74</v>
      </c>
      <c r="C12" s="65">
        <f>Calculator!$B$4</f>
        <v>0</v>
      </c>
      <c r="D12" s="64"/>
      <c r="E12" s="53"/>
    </row>
    <row r="13" spans="2:5" x14ac:dyDescent="0.25">
      <c r="B13" s="66" t="s">
        <v>75</v>
      </c>
      <c r="C13" s="67" t="str">
        <f>"BNY Trust Company of Australia Limited - "&amp;Calculator!B10</f>
        <v xml:space="preserve">BNY Trust Company of Australia Limited - </v>
      </c>
      <c r="D13" s="68"/>
      <c r="E13" s="53"/>
    </row>
    <row r="14" spans="2:5" x14ac:dyDescent="0.25">
      <c r="B14" s="69"/>
      <c r="C14" s="69"/>
      <c r="E14" s="53"/>
    </row>
    <row r="15" spans="2:5" ht="15.75" x14ac:dyDescent="0.25">
      <c r="B15" s="70" t="s">
        <v>76</v>
      </c>
      <c r="C15" s="70"/>
      <c r="E15" s="53"/>
    </row>
    <row r="16" spans="2:5" ht="20.25" customHeight="1" x14ac:dyDescent="0.25">
      <c r="B16" s="223" t="s">
        <v>77</v>
      </c>
      <c r="C16" s="224"/>
      <c r="D16" s="225"/>
      <c r="E16" s="53"/>
    </row>
    <row r="17" spans="2:5" ht="20.25" customHeight="1" x14ac:dyDescent="0.25">
      <c r="B17" s="124" t="s">
        <v>78</v>
      </c>
      <c r="C17" s="125"/>
      <c r="D17" s="126">
        <f>Calculator!$B$11</f>
        <v>0</v>
      </c>
      <c r="E17" s="53"/>
    </row>
    <row r="18" spans="2:5" ht="20.25" customHeight="1" x14ac:dyDescent="0.25">
      <c r="B18" s="124" t="s">
        <v>79</v>
      </c>
      <c r="C18" s="125"/>
      <c r="D18" s="126" t="s">
        <v>80</v>
      </c>
      <c r="E18" s="53"/>
    </row>
    <row r="19" spans="2:5" ht="20.25" customHeight="1" x14ac:dyDescent="0.25">
      <c r="B19" s="124" t="s">
        <v>81</v>
      </c>
      <c r="C19" s="125"/>
      <c r="D19" s="127">
        <f>Calculator!$B$6</f>
        <v>0</v>
      </c>
      <c r="E19" s="53"/>
    </row>
    <row r="20" spans="2:5" ht="20.25" customHeight="1" x14ac:dyDescent="0.25">
      <c r="B20" s="128" t="s">
        <v>82</v>
      </c>
      <c r="C20" s="129"/>
      <c r="D20" s="130" t="str">
        <f>Calculator!B18</f>
        <v/>
      </c>
      <c r="E20" s="53"/>
    </row>
    <row r="21" spans="2:5" x14ac:dyDescent="0.25">
      <c r="B21" s="72"/>
      <c r="C21" s="72"/>
      <c r="E21" s="53"/>
    </row>
    <row r="22" spans="2:5" x14ac:dyDescent="0.25">
      <c r="B22" s="220" t="s">
        <v>83</v>
      </c>
      <c r="C22" s="221"/>
      <c r="D22" s="222"/>
      <c r="E22" s="53"/>
    </row>
    <row r="23" spans="2:5" x14ac:dyDescent="0.25">
      <c r="B23" s="73" t="s">
        <v>84</v>
      </c>
      <c r="C23" s="74"/>
      <c r="D23" s="75" t="e" cm="1">
        <f t="array" ref="D23">_xlfn.XLOOKUP(Calculator!B16&amp;Calculator!B15&amp;Calculator!B11,Calculator!A96:A104&amp;Calculator!B96:B104&amp;Calculator!C96:C104,Calculator!F96:F104,"Error")</f>
        <v>#N/A</v>
      </c>
      <c r="E23" s="53"/>
    </row>
    <row r="24" spans="2:5" x14ac:dyDescent="0.25">
      <c r="B24" s="118" t="s">
        <v>85</v>
      </c>
      <c r="C24" s="119"/>
      <c r="D24" s="120" t="e">
        <f>TEXT(D23/Calculator!B5,"$#,##0.00")&amp;" for every $1 borrowed"</f>
        <v>#N/A</v>
      </c>
      <c r="E24" s="53"/>
    </row>
    <row r="25" spans="2:5" x14ac:dyDescent="0.25">
      <c r="B25" s="73" t="s">
        <v>86</v>
      </c>
      <c r="C25" s="74"/>
      <c r="D25" s="76" t="e" cm="1">
        <f t="array" ref="D25">_xlfn.XLOOKUP(Calculator!B16&amp;Calculator!B15&amp;Calculator!B11,Calculator!A96:A104&amp;Calculator!B96:B104&amp;Calculator!C96:C104,Calculator!G96:G104,"Error")</f>
        <v>#N/A</v>
      </c>
      <c r="E25" s="115"/>
    </row>
    <row r="26" spans="2:5" x14ac:dyDescent="0.25">
      <c r="B26" s="73" t="s">
        <v>87</v>
      </c>
      <c r="C26" s="74"/>
      <c r="D26" s="113" t="e" cm="1">
        <f t="array" ref="D26">_xlfn.XLOOKUP(Calculator!B16&amp;Calculator!B15&amp;Calculator!B11,Calculator!A96:A104&amp;Calculator!B96:B104&amp;Calculator!C96:C104,Calculator!I96:I104,"Error")</f>
        <v>#N/A</v>
      </c>
      <c r="E26" s="115"/>
    </row>
    <row r="27" spans="2:5" x14ac:dyDescent="0.25">
      <c r="B27" s="73" t="s">
        <v>88</v>
      </c>
      <c r="C27" s="74"/>
      <c r="D27" s="113" t="e" cm="1">
        <f t="array" ref="D27">_xlfn.XLOOKUP(Calculator!B16&amp;Calculator!B15&amp;Calculator!B11,Calculator!A96:A104&amp;Calculator!B96:B104&amp;Calculator!C96:C104,Calculator!J96:J104,"Error")</f>
        <v>#N/A</v>
      </c>
      <c r="E27" s="115"/>
    </row>
    <row r="28" spans="2:5" x14ac:dyDescent="0.25">
      <c r="B28" s="73" t="s">
        <v>89</v>
      </c>
      <c r="C28" s="74"/>
      <c r="D28" s="76" t="e" cm="1">
        <f t="array" ref="D28">_xlfn.XLOOKUP(Calculator!B16&amp;Calculator!B15&amp;Calculator!B11,Calculator!A96:A104&amp;Calculator!B96:B104&amp;Calculator!C96:C104,Calculator!K96:K104,"Error")</f>
        <v>#N/A</v>
      </c>
      <c r="E28" s="53"/>
    </row>
    <row r="29" spans="2:5" x14ac:dyDescent="0.25">
      <c r="B29" s="73" t="s">
        <v>90</v>
      </c>
      <c r="C29" s="74"/>
      <c r="D29" s="77" t="e" cm="1">
        <f t="array" ref="D29">_xlfn.XLOOKUP(Calculator!B16&amp;Calculator!B15&amp;Calculator!B11,Calculator!A96:A104&amp;Calculator!B96:B104&amp;Calculator!C96:C104,Calculator!L96:L104,"Error")</f>
        <v>#N/A</v>
      </c>
      <c r="E29" s="53"/>
    </row>
    <row r="30" spans="2:5" x14ac:dyDescent="0.25">
      <c r="B30" s="51"/>
      <c r="C30" s="51"/>
      <c r="E30" s="53"/>
    </row>
    <row r="31" spans="2:5" x14ac:dyDescent="0.25">
      <c r="B31" s="65" t="s">
        <v>91</v>
      </c>
      <c r="C31" s="121"/>
      <c r="D31" s="79"/>
      <c r="E31" s="53"/>
    </row>
    <row r="32" spans="2:5" x14ac:dyDescent="0.25">
      <c r="B32" s="226" t="s">
        <v>92</v>
      </c>
      <c r="C32" s="226"/>
      <c r="D32" s="226"/>
      <c r="E32" s="53"/>
    </row>
    <row r="33" spans="2:5" x14ac:dyDescent="0.25">
      <c r="B33" s="65" t="s">
        <v>93</v>
      </c>
      <c r="C33" s="65"/>
      <c r="D33" s="79"/>
      <c r="E33" s="53"/>
    </row>
    <row r="34" spans="2:5" x14ac:dyDescent="0.25">
      <c r="B34" s="65" t="s">
        <v>94</v>
      </c>
      <c r="C34" s="65"/>
      <c r="D34" s="65"/>
      <c r="E34" s="53"/>
    </row>
    <row r="35" spans="2:5" x14ac:dyDescent="0.25">
      <c r="B35" s="65"/>
      <c r="C35" s="65"/>
      <c r="D35" s="79"/>
      <c r="E35" s="53"/>
    </row>
    <row r="36" spans="2:5" ht="15" customHeight="1" x14ac:dyDescent="0.25">
      <c r="B36" s="220" t="s">
        <v>98</v>
      </c>
      <c r="C36" s="221"/>
      <c r="D36" s="222"/>
      <c r="E36" s="53"/>
    </row>
    <row r="37" spans="2:5" x14ac:dyDescent="0.25">
      <c r="B37" s="228" t="e" cm="1">
        <f t="array" ref="B37">"This is a variable rate loan. If the variable rate was to increase by 1% per annum, your monthly repayment would increase by around "&amp;TEXT(_xlfn.XLOOKUP(Calculator!B16&amp;Calculator!B15&amp;Calculator!B11,Calculator!A96:A104&amp;Calculator!B96:B104&amp;Calculator!C96:C104,Calculator!R96:R104,"Error"),"$#,##0.00")&amp;"."</f>
        <v>#N/A</v>
      </c>
      <c r="C37" s="229"/>
      <c r="D37" s="230"/>
      <c r="E37" s="115"/>
    </row>
    <row r="38" spans="2:5" x14ac:dyDescent="0.25">
      <c r="B38" s="72"/>
      <c r="C38" s="72"/>
      <c r="E38" s="53"/>
    </row>
    <row r="39" spans="2:5" ht="15" customHeight="1" x14ac:dyDescent="0.25">
      <c r="B39" s="220" t="s">
        <v>99</v>
      </c>
      <c r="C39" s="221"/>
      <c r="D39" s="222"/>
      <c r="E39" s="53"/>
    </row>
    <row r="40" spans="2:5" ht="15" customHeight="1" x14ac:dyDescent="0.25">
      <c r="B40" s="60" t="s">
        <v>100</v>
      </c>
      <c r="C40" s="86"/>
      <c r="D40" s="87"/>
      <c r="E40" s="53"/>
    </row>
    <row r="41" spans="2:5" x14ac:dyDescent="0.25">
      <c r="B41" s="62" t="e" cm="1">
        <f t="array" ref="B41">TEXT(200+D28,"$#,##0.00")&amp;", you would repay the loan in "&amp;TEXT(_xlfn.XLOOKUP(Calculator!B16&amp;Calculator!B15&amp;Calculator!B11,Calculator!A96:A104&amp;Calculator!B96:B104&amp;Calculator!C96:C104,Calculator!S96:S104,"Error"),0)&amp;" years "&amp;TEXT(_xlfn.XLOOKUP(Calculator!B16&amp;Calculator!B15&amp;Calculator!B11,Calculator!A96:A104&amp;Calculator!B96:B104&amp;Calculator!C96:C104,Calculator!T96:T104,"Error"),0)&amp;" months, instead of "&amp;TEXT(Calculator!B8,0)&amp;" years, based on the current variable interest rate stated in this Key Facts Sheet."</f>
        <v>#N/A</v>
      </c>
      <c r="C41" s="71"/>
      <c r="D41" s="64"/>
      <c r="E41" s="53"/>
    </row>
    <row r="42" spans="2:5" x14ac:dyDescent="0.25">
      <c r="B42" s="231" t="s">
        <v>101</v>
      </c>
      <c r="C42" s="232"/>
      <c r="D42" s="233"/>
      <c r="E42" s="53"/>
    </row>
    <row r="43" spans="2:5" x14ac:dyDescent="0.25">
      <c r="B43" s="72"/>
      <c r="C43" s="72"/>
      <c r="E43" s="53"/>
    </row>
    <row r="44" spans="2:5" ht="15" customHeight="1" x14ac:dyDescent="0.25">
      <c r="B44" s="220" t="s">
        <v>102</v>
      </c>
      <c r="C44" s="221"/>
      <c r="D44" s="222"/>
      <c r="E44" s="53"/>
    </row>
    <row r="45" spans="2:5" x14ac:dyDescent="0.25">
      <c r="B45" s="80" t="s">
        <v>103</v>
      </c>
      <c r="C45" s="81"/>
      <c r="D45" s="82"/>
      <c r="E45" s="53"/>
    </row>
    <row r="46" spans="2:5" x14ac:dyDescent="0.25">
      <c r="B46" s="83" t="s">
        <v>104</v>
      </c>
      <c r="C46" s="88"/>
      <c r="D46" s="89"/>
      <c r="E46" s="53"/>
    </row>
    <row r="47" spans="2:5" x14ac:dyDescent="0.25">
      <c r="B47" s="90" t="s">
        <v>105</v>
      </c>
      <c r="C47" s="91"/>
      <c r="D47" s="92"/>
      <c r="E47" s="53"/>
    </row>
    <row r="48" spans="2:5" ht="20.25" x14ac:dyDescent="0.25">
      <c r="B48" s="93"/>
      <c r="C48" s="93"/>
      <c r="E48" s="53"/>
    </row>
    <row r="49" spans="2:5" ht="15.75" x14ac:dyDescent="0.25">
      <c r="B49" s="94" t="s">
        <v>106</v>
      </c>
      <c r="C49" s="70"/>
      <c r="E49" s="53"/>
    </row>
    <row r="50" spans="2:5" x14ac:dyDescent="0.25">
      <c r="B50" s="50"/>
      <c r="C50" s="50"/>
      <c r="E50" s="53"/>
    </row>
    <row r="51" spans="2:5" x14ac:dyDescent="0.25">
      <c r="B51" s="95" t="s">
        <v>107</v>
      </c>
      <c r="C51" s="96"/>
      <c r="E51" s="53"/>
    </row>
    <row r="52" spans="2:5" ht="54" customHeight="1" x14ac:dyDescent="0.25">
      <c r="B52" s="227" t="s">
        <v>108</v>
      </c>
      <c r="C52" s="227"/>
      <c r="D52" s="227"/>
      <c r="E52" s="53"/>
    </row>
    <row r="53" spans="2:5" x14ac:dyDescent="0.25">
      <c r="B53" s="65" t="s">
        <v>109</v>
      </c>
      <c r="C53" s="65"/>
      <c r="D53" s="97"/>
      <c r="E53" s="53"/>
    </row>
    <row r="54" spans="2:5" x14ac:dyDescent="0.25">
      <c r="B54" s="98" t="s">
        <v>110</v>
      </c>
      <c r="C54" s="98"/>
      <c r="D54" s="97"/>
      <c r="E54" s="53"/>
    </row>
    <row r="55" spans="2:5" x14ac:dyDescent="0.25">
      <c r="B55" s="98" t="s">
        <v>111</v>
      </c>
      <c r="C55" s="98"/>
      <c r="D55" s="97"/>
      <c r="E55" s="53"/>
    </row>
    <row r="56" spans="2:5" x14ac:dyDescent="0.25">
      <c r="B56" s="98" t="s">
        <v>112</v>
      </c>
      <c r="C56" s="98"/>
      <c r="D56" s="97"/>
      <c r="E56" s="53"/>
    </row>
    <row r="57" spans="2:5" x14ac:dyDescent="0.25">
      <c r="B57" s="98" t="s">
        <v>113</v>
      </c>
      <c r="C57" s="98"/>
      <c r="D57" s="97"/>
      <c r="E57" s="53"/>
    </row>
    <row r="58" spans="2:5" x14ac:dyDescent="0.25">
      <c r="B58" s="98" t="s">
        <v>114</v>
      </c>
      <c r="C58" s="98"/>
      <c r="D58" s="97"/>
      <c r="E58" s="53"/>
    </row>
    <row r="59" spans="2:5" x14ac:dyDescent="0.25">
      <c r="B59" s="65"/>
      <c r="C59" s="65"/>
      <c r="D59" s="97"/>
      <c r="E59" s="53"/>
    </row>
    <row r="60" spans="2:5" x14ac:dyDescent="0.25">
      <c r="B60" s="65" t="s">
        <v>115</v>
      </c>
      <c r="C60" s="65"/>
      <c r="D60" s="97"/>
      <c r="E60" s="53"/>
    </row>
    <row r="61" spans="2:5" x14ac:dyDescent="0.25">
      <c r="B61" s="65"/>
      <c r="C61" s="65"/>
      <c r="D61" s="97"/>
      <c r="E61" s="53"/>
    </row>
    <row r="62" spans="2:5" x14ac:dyDescent="0.25">
      <c r="B62" s="99" t="s">
        <v>116</v>
      </c>
      <c r="C62" s="78"/>
      <c r="D62" s="97"/>
      <c r="E62" s="53"/>
    </row>
    <row r="63" spans="2:5" x14ac:dyDescent="0.25">
      <c r="B63" s="50"/>
      <c r="C63" s="50"/>
      <c r="E63" s="53"/>
    </row>
    <row r="64" spans="2:5" x14ac:dyDescent="0.25">
      <c r="B64" s="95" t="s">
        <v>117</v>
      </c>
      <c r="C64" s="96"/>
      <c r="E64" s="53"/>
    </row>
    <row r="65" spans="2:5" x14ac:dyDescent="0.25">
      <c r="B65" s="84" t="s">
        <v>118</v>
      </c>
      <c r="C65" s="100"/>
      <c r="E65" s="53"/>
    </row>
    <row r="66" spans="2:5" x14ac:dyDescent="0.25">
      <c r="B66" s="99" t="s">
        <v>119</v>
      </c>
      <c r="C66" s="100"/>
      <c r="E66" s="53"/>
    </row>
    <row r="67" spans="2:5" x14ac:dyDescent="0.25">
      <c r="B67" s="50"/>
      <c r="C67" s="50"/>
      <c r="E67" s="53"/>
    </row>
    <row r="68" spans="2:5" x14ac:dyDescent="0.25">
      <c r="B68" s="95" t="s">
        <v>120</v>
      </c>
      <c r="C68" s="96"/>
      <c r="E68" s="53"/>
    </row>
    <row r="69" spans="2:5" x14ac:dyDescent="0.25">
      <c r="B69" s="65" t="s">
        <v>121</v>
      </c>
      <c r="C69" s="50"/>
      <c r="E69" s="53"/>
    </row>
    <row r="70" spans="2:5" x14ac:dyDescent="0.25">
      <c r="B70" s="65" t="s">
        <v>122</v>
      </c>
      <c r="C70" s="50"/>
      <c r="E70" s="53"/>
    </row>
    <row r="71" spans="2:5" x14ac:dyDescent="0.25">
      <c r="B71" s="65"/>
      <c r="C71" s="50"/>
      <c r="E71" s="53"/>
    </row>
    <row r="72" spans="2:5" x14ac:dyDescent="0.25">
      <c r="B72" s="65" t="s">
        <v>123</v>
      </c>
      <c r="C72" s="50"/>
      <c r="E72" s="53"/>
    </row>
    <row r="73" spans="2:5" x14ac:dyDescent="0.25">
      <c r="B73" s="65" t="s">
        <v>124</v>
      </c>
      <c r="C73" s="50"/>
      <c r="E73" s="53"/>
    </row>
    <row r="74" spans="2:5" x14ac:dyDescent="0.25">
      <c r="B74" s="65" t="s">
        <v>125</v>
      </c>
      <c r="C74" s="50"/>
      <c r="E74" s="53"/>
    </row>
    <row r="75" spans="2:5" x14ac:dyDescent="0.25">
      <c r="B75" s="65" t="s">
        <v>126</v>
      </c>
      <c r="C75" s="50"/>
      <c r="E75" s="53"/>
    </row>
    <row r="76" spans="2:5" x14ac:dyDescent="0.25">
      <c r="B76" s="65"/>
      <c r="C76" s="50"/>
      <c r="E76" s="53"/>
    </row>
    <row r="77" spans="2:5" x14ac:dyDescent="0.25">
      <c r="B77" s="65" t="s">
        <v>127</v>
      </c>
      <c r="C77" s="50"/>
      <c r="E77" s="53"/>
    </row>
    <row r="78" spans="2:5" x14ac:dyDescent="0.25">
      <c r="B78" s="101" t="s">
        <v>128</v>
      </c>
      <c r="C78" s="102"/>
      <c r="E78" s="53"/>
    </row>
    <row r="79" spans="2:5" x14ac:dyDescent="0.25">
      <c r="B79" s="101" t="s">
        <v>129</v>
      </c>
      <c r="C79" s="102"/>
      <c r="E79" s="53"/>
    </row>
    <row r="80" spans="2:5" x14ac:dyDescent="0.25">
      <c r="B80" s="103" t="s">
        <v>130</v>
      </c>
      <c r="C80" s="102"/>
      <c r="E80" s="53"/>
    </row>
    <row r="81" spans="2:5" x14ac:dyDescent="0.25">
      <c r="B81" s="101" t="s">
        <v>131</v>
      </c>
      <c r="C81" s="102"/>
      <c r="E81" s="53"/>
    </row>
    <row r="82" spans="2:5" x14ac:dyDescent="0.25">
      <c r="B82" s="103" t="s">
        <v>132</v>
      </c>
      <c r="C82" s="102"/>
      <c r="E82" s="53"/>
    </row>
    <row r="83" spans="2:5" x14ac:dyDescent="0.25">
      <c r="B83" s="50"/>
      <c r="C83" s="50"/>
      <c r="E83" s="53"/>
    </row>
    <row r="84" spans="2:5" x14ac:dyDescent="0.25">
      <c r="B84" s="95" t="s">
        <v>133</v>
      </c>
      <c r="C84" s="96"/>
      <c r="E84" s="53"/>
    </row>
    <row r="85" spans="2:5" x14ac:dyDescent="0.25">
      <c r="B85" s="65" t="s">
        <v>134</v>
      </c>
      <c r="C85" s="50"/>
      <c r="E85" s="53"/>
    </row>
    <row r="86" spans="2:5" x14ac:dyDescent="0.25">
      <c r="B86" s="65" t="s">
        <v>135</v>
      </c>
      <c r="C86" s="50"/>
      <c r="E86" s="53"/>
    </row>
    <row r="87" spans="2:5" x14ac:dyDescent="0.25">
      <c r="B87" s="65" t="s">
        <v>136</v>
      </c>
      <c r="C87" s="50"/>
      <c r="E87" s="53"/>
    </row>
    <row r="88" spans="2:5" x14ac:dyDescent="0.25">
      <c r="E88" s="53"/>
    </row>
  </sheetData>
  <sheetProtection algorithmName="SHA-512" hashValue="qkbKpFiKx7cGkZSAxVrUJ6uq7tLL+DsPR4/xLr/JsMiLUfHF9LAWZjKGvi+i8ZjoPO9bSBhB+6vzlKPr9634ug==" saltValue="Sd/icWO7bbrbw4X8tlhNgg==" spinCount="100000" sheet="1" objects="1" scenarios="1"/>
  <mergeCells count="10">
    <mergeCell ref="B9:D9"/>
    <mergeCell ref="B16:D16"/>
    <mergeCell ref="B22:D22"/>
    <mergeCell ref="B32:D32"/>
    <mergeCell ref="B52:D52"/>
    <mergeCell ref="B36:D36"/>
    <mergeCell ref="B37:D37"/>
    <mergeCell ref="B39:D39"/>
    <mergeCell ref="B42:D42"/>
    <mergeCell ref="B44:D44"/>
  </mergeCells>
  <conditionalFormatting sqref="D28">
    <cfRule type="cellIs" dxfId="4" priority="2" operator="equal">
      <formula>$I$29</formula>
    </cfRule>
  </conditionalFormatting>
  <conditionalFormatting sqref="D29">
    <cfRule type="cellIs" dxfId="3" priority="1" operator="greaterThan">
      <formula>0</formula>
    </cfRule>
  </conditionalFormatting>
  <hyperlinks>
    <hyperlink ref="B32" r:id="rId1" display="can also obtain a list of fees applicable to this type of loan from our office or through our website at www.thinktank.net.au. " xr:uid="{161EC05D-5BDE-4420-A41E-80671FD4FC79}"/>
    <hyperlink ref="B47" r:id="rId2" display="ASIC consumer website at www.moneysmart.gov.au. " xr:uid="{3C45EF66-9BE2-4465-9EA4-5E734AA6E8AA}"/>
    <hyperlink ref="B62" r:id="rId3" xr:uid="{151CF496-E696-4A39-A465-AD2580E8A48B}"/>
    <hyperlink ref="B66" r:id="rId4" xr:uid="{4D5ECC48-DDDF-495E-BEB5-3ADCC883770F}"/>
  </hyperlinks>
  <pageMargins left="0.7" right="0.7" top="0.75" bottom="0.75" header="0.3" footer="0.3"/>
  <pageSetup scale="56" fitToHeight="0" orientation="portrait" horizontalDpi="200" verticalDpi="200"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F72A0-1425-4B9E-95D5-31E453184CCE}">
  <dimension ref="B1:F96"/>
  <sheetViews>
    <sheetView workbookViewId="0">
      <selection activeCell="B50" sqref="B50:D50"/>
    </sheetView>
  </sheetViews>
  <sheetFormatPr defaultRowHeight="15" x14ac:dyDescent="0.25"/>
  <cols>
    <col min="1" max="1" width="9.140625" style="1"/>
    <col min="2" max="2" width="29.140625" style="131" customWidth="1"/>
    <col min="3" max="3" width="24" style="131" customWidth="1"/>
    <col min="4" max="4" width="60.5703125" style="131" customWidth="1"/>
    <col min="5" max="5" width="34.28515625" style="1" customWidth="1"/>
    <col min="6" max="6" width="9.85546875" style="1" bestFit="1" customWidth="1"/>
    <col min="7" max="16384" width="9.140625" style="1"/>
  </cols>
  <sheetData>
    <row r="1" spans="2:5" x14ac:dyDescent="0.25">
      <c r="B1" s="50" t="s">
        <v>69</v>
      </c>
      <c r="C1" s="50"/>
    </row>
    <row r="2" spans="2:5" x14ac:dyDescent="0.25">
      <c r="B2" s="50"/>
      <c r="C2" s="50"/>
    </row>
    <row r="3" spans="2:5" x14ac:dyDescent="0.25">
      <c r="B3" s="132" t="s">
        <v>137</v>
      </c>
      <c r="C3" s="132"/>
      <c r="E3" s="53"/>
    </row>
    <row r="4" spans="2:5" x14ac:dyDescent="0.25">
      <c r="B4" s="132"/>
      <c r="C4" s="132"/>
      <c r="E4" s="53"/>
    </row>
    <row r="5" spans="2:5" ht="37.5" customHeight="1" x14ac:dyDescent="0.25">
      <c r="B5" s="54" t="str">
        <f ca="1">"Date produced: "&amp;TEXT(TODAY(),"dd-mmmm-yyyy")</f>
        <v>Date produced: 06-May-2026</v>
      </c>
      <c r="C5" s="133"/>
      <c r="D5" s="56" t="s">
        <v>161</v>
      </c>
      <c r="E5" s="53"/>
    </row>
    <row r="6" spans="2:5" ht="11.25" customHeight="1" x14ac:dyDescent="0.25">
      <c r="B6" s="58"/>
      <c r="C6" s="58"/>
      <c r="E6" s="53"/>
    </row>
    <row r="7" spans="2:5" x14ac:dyDescent="0.25">
      <c r="B7" s="58" t="s">
        <v>70</v>
      </c>
      <c r="C7" s="58"/>
      <c r="E7" s="53"/>
    </row>
    <row r="8" spans="2:5" x14ac:dyDescent="0.25">
      <c r="B8" s="50"/>
      <c r="C8" s="58"/>
      <c r="E8" s="53"/>
    </row>
    <row r="9" spans="2:5" ht="21.75" customHeight="1" x14ac:dyDescent="0.25">
      <c r="B9" s="220" t="s">
        <v>71</v>
      </c>
      <c r="C9" s="221"/>
      <c r="D9" s="222"/>
      <c r="E9" s="53"/>
    </row>
    <row r="10" spans="2:5" x14ac:dyDescent="0.25">
      <c r="B10" s="60" t="s">
        <v>72</v>
      </c>
      <c r="C10" s="61">
        <f>Calculator!$B$5</f>
        <v>0</v>
      </c>
      <c r="D10" s="134" t="str">
        <f>IF(Calculator!B4="Variable Rate","Interest Rate Type selected in Variable Rate","")</f>
        <v/>
      </c>
      <c r="E10" s="53"/>
    </row>
    <row r="11" spans="2:5" x14ac:dyDescent="0.25">
      <c r="B11" s="62" t="s">
        <v>73</v>
      </c>
      <c r="C11" s="63" t="str">
        <f>Calculator!$B$8 &amp;" years"</f>
        <v xml:space="preserve"> years</v>
      </c>
      <c r="D11" s="64"/>
      <c r="E11" s="53"/>
    </row>
    <row r="12" spans="2:5" x14ac:dyDescent="0.25">
      <c r="B12" s="62" t="s">
        <v>74</v>
      </c>
      <c r="C12" s="114" t="str">
        <f>"Fixed for "&amp;TEXT(Calculator!B7,0)&amp;" years"</f>
        <v>Fixed for 0 years</v>
      </c>
      <c r="D12" s="64"/>
      <c r="E12" s="53"/>
    </row>
    <row r="13" spans="2:5" x14ac:dyDescent="0.25">
      <c r="B13" s="66" t="s">
        <v>75</v>
      </c>
      <c r="C13" s="67" t="str">
        <f>"BNY Trust Company of Australia Limited - "&amp;Calculator!B10</f>
        <v xml:space="preserve">BNY Trust Company of Australia Limited - </v>
      </c>
      <c r="D13" s="68"/>
      <c r="E13" s="53"/>
    </row>
    <row r="14" spans="2:5" x14ac:dyDescent="0.25">
      <c r="B14" s="50"/>
      <c r="C14" s="50"/>
      <c r="E14" s="53"/>
    </row>
    <row r="15" spans="2:5" x14ac:dyDescent="0.25">
      <c r="B15" s="143" t="s">
        <v>76</v>
      </c>
      <c r="C15" s="143"/>
      <c r="D15" s="6"/>
      <c r="E15" s="53"/>
    </row>
    <row r="16" spans="2:5" ht="19.5" customHeight="1" x14ac:dyDescent="0.25">
      <c r="B16" s="223" t="s">
        <v>77</v>
      </c>
      <c r="C16" s="224"/>
      <c r="D16" s="225"/>
      <c r="E16" s="53"/>
    </row>
    <row r="17" spans="2:5" ht="21" customHeight="1" x14ac:dyDescent="0.25">
      <c r="B17" s="124" t="s">
        <v>78</v>
      </c>
      <c r="C17" s="125"/>
      <c r="D17" s="126">
        <f>Calculator!$B$11</f>
        <v>0</v>
      </c>
      <c r="E17" s="53"/>
    </row>
    <row r="18" spans="2:5" ht="21" customHeight="1" x14ac:dyDescent="0.25">
      <c r="B18" s="124" t="s">
        <v>79</v>
      </c>
      <c r="C18" s="125"/>
      <c r="D18" s="126" t="s">
        <v>80</v>
      </c>
      <c r="E18" s="122"/>
    </row>
    <row r="19" spans="2:5" ht="21" customHeight="1" x14ac:dyDescent="0.25">
      <c r="B19" s="124" t="s">
        <v>81</v>
      </c>
      <c r="C19" s="125"/>
      <c r="D19" s="127" t="str">
        <f>TEXT(Calculator!B6,"0.00%")&amp;" for "&amp;TEXT(Calculator!B7,0)&amp;" years then a variable rate, currently "&amp;TEXT(Calculator!B13,"0.00%")&amp;" per annum"</f>
        <v>0.00% for 0 years then a variable rate, currently 0.00% per annum</v>
      </c>
      <c r="E19" s="53"/>
    </row>
    <row r="20" spans="2:5" ht="21" customHeight="1" x14ac:dyDescent="0.25">
      <c r="B20" s="128" t="s">
        <v>82</v>
      </c>
      <c r="C20" s="129"/>
      <c r="D20" s="130" t="str">
        <f>Calculator!B18</f>
        <v/>
      </c>
      <c r="E20" s="53"/>
    </row>
    <row r="21" spans="2:5" x14ac:dyDescent="0.25">
      <c r="B21" s="50"/>
      <c r="C21" s="50"/>
      <c r="E21" s="53"/>
    </row>
    <row r="22" spans="2:5" x14ac:dyDescent="0.25">
      <c r="B22" s="220" t="s">
        <v>83</v>
      </c>
      <c r="C22" s="221"/>
      <c r="D22" s="222"/>
      <c r="E22" s="53"/>
    </row>
    <row r="23" spans="2:5" x14ac:dyDescent="0.25">
      <c r="B23" s="73" t="s">
        <v>84</v>
      </c>
      <c r="C23" s="74"/>
      <c r="D23" s="75" t="e" cm="1">
        <f t="array" ref="D23">_xlfn.XLOOKUP(Calculator!B16&amp;Calculator!B15&amp;Calculator!B11,Calculator!A96:A104&amp;Calculator!B96:B104&amp;Calculator!C96:C104,Calculator!F96:F104,"Error")</f>
        <v>#N/A</v>
      </c>
      <c r="E23" s="53"/>
    </row>
    <row r="24" spans="2:5" x14ac:dyDescent="0.25">
      <c r="B24" s="118" t="s">
        <v>85</v>
      </c>
      <c r="C24" s="119"/>
      <c r="D24" s="120" t="e">
        <f>TEXT(D23/Calculator!B5,"$#,##0.00")&amp;" for every $1 borrowed"</f>
        <v>#N/A</v>
      </c>
      <c r="E24" s="53"/>
    </row>
    <row r="25" spans="2:5" x14ac:dyDescent="0.25">
      <c r="B25" s="73" t="s">
        <v>86</v>
      </c>
      <c r="C25" s="74"/>
      <c r="D25" s="76" t="e" cm="1">
        <f t="array" ref="D25">_xlfn.XLOOKUP(Calculator!B16&amp;Calculator!B15&amp;Calculator!B11,Calculator!A96:A104&amp;Calculator!B96:B104&amp;Calculator!C96:C104,Calculator!G96:G104,"Error")</f>
        <v>#N/A</v>
      </c>
      <c r="E25" s="53"/>
    </row>
    <row r="26" spans="2:5" x14ac:dyDescent="0.25">
      <c r="B26" s="73" t="s">
        <v>87</v>
      </c>
      <c r="C26" s="74"/>
      <c r="D26" s="113" t="e" cm="1">
        <f t="array" ref="D26">_xlfn.XLOOKUP(Calculator!B16&amp;Calculator!B15&amp;Calculator!B11,Calculator!A96:A104&amp;Calculator!B96:B104&amp;Calculator!C96:C104,Calculator!I96:I104,"Error")</f>
        <v>#N/A</v>
      </c>
      <c r="E26" s="53"/>
    </row>
    <row r="27" spans="2:5" x14ac:dyDescent="0.25">
      <c r="B27" s="73" t="s">
        <v>88</v>
      </c>
      <c r="C27" s="74"/>
      <c r="D27" s="113" t="e" cm="1">
        <f t="array" ref="D27">_xlfn.XLOOKUP(Calculator!B16&amp;Calculator!B15&amp;Calculator!B11,Calculator!A96:A104&amp;Calculator!B96:B104&amp;Calculator!C96:C104,Calculator!J96:J104,"Error")</f>
        <v>#N/A</v>
      </c>
      <c r="E27" s="53"/>
    </row>
    <row r="28" spans="2:5" x14ac:dyDescent="0.25">
      <c r="B28" s="73" t="s">
        <v>157</v>
      </c>
      <c r="C28" s="74"/>
      <c r="D28" s="76" t="e" cm="1">
        <f t="array" ref="D28">_xlfn.XLOOKUP(Calculator!B16&amp;Calculator!B15&amp;Calculator!B11,Calculator!A96:A104&amp;Calculator!B96:B104&amp;Calculator!C96:C104,Calculator!M96:M104,"Error")</f>
        <v>#N/A</v>
      </c>
      <c r="E28" s="115"/>
    </row>
    <row r="29" spans="2:5" x14ac:dyDescent="0.25">
      <c r="B29" s="73" t="s">
        <v>158</v>
      </c>
      <c r="C29" s="74"/>
      <c r="D29" s="77" t="e" cm="1">
        <f t="array" ref="D29">_xlfn.XLOOKUP(Calculator!B16&amp;Calculator!B15&amp;Calculator!B11,Calculator!A96:A104&amp;Calculator!B96:B104&amp;Calculator!C96:C104,Calculator!N96:N104,"Error")</f>
        <v>#N/A</v>
      </c>
      <c r="E29" s="115"/>
    </row>
    <row r="30" spans="2:5" x14ac:dyDescent="0.25">
      <c r="B30" s="73" t="s">
        <v>159</v>
      </c>
      <c r="C30" s="74"/>
      <c r="D30" s="76" t="e" cm="1">
        <f t="array" ref="D30">_xlfn.XLOOKUP(Calculator!B16&amp;Calculator!B15&amp;Calculator!B11,Calculator!A96:A104&amp;Calculator!B96:B104&amp;Calculator!C96:C104,Calculator!O96:O104,"Error")</f>
        <v>#N/A</v>
      </c>
      <c r="E30" s="115"/>
    </row>
    <row r="31" spans="2:5" x14ac:dyDescent="0.25">
      <c r="B31" s="73" t="s">
        <v>160</v>
      </c>
      <c r="C31" s="74"/>
      <c r="D31" s="77" t="e" cm="1">
        <f t="array" ref="D31">_xlfn.XLOOKUP(Calculator!B16&amp;Calculator!B15&amp;Calculator!B11,Calculator!A96:A104&amp;Calculator!B96:B104&amp;Calculator!C96:C104,Calculator!P96:P104,"Error")</f>
        <v>#N/A</v>
      </c>
      <c r="E31" s="115"/>
    </row>
    <row r="32" spans="2:5" x14ac:dyDescent="0.25">
      <c r="B32" s="50"/>
      <c r="C32" s="50"/>
      <c r="E32" s="53"/>
    </row>
    <row r="33" spans="2:6" x14ac:dyDescent="0.25">
      <c r="B33" s="65" t="s">
        <v>91</v>
      </c>
      <c r="C33" s="136"/>
      <c r="D33" s="137"/>
      <c r="E33" s="53"/>
    </row>
    <row r="34" spans="2:6" x14ac:dyDescent="0.25">
      <c r="B34" s="226" t="s">
        <v>92</v>
      </c>
      <c r="C34" s="226"/>
      <c r="D34" s="226"/>
      <c r="E34" s="53"/>
    </row>
    <row r="35" spans="2:6" x14ac:dyDescent="0.25">
      <c r="B35" s="65" t="s">
        <v>93</v>
      </c>
      <c r="C35" s="65"/>
      <c r="D35" s="137"/>
      <c r="E35" s="53"/>
    </row>
    <row r="36" spans="2:6" x14ac:dyDescent="0.25">
      <c r="B36" s="65" t="s">
        <v>94</v>
      </c>
      <c r="C36" s="65"/>
      <c r="D36" s="65"/>
      <c r="E36" s="53"/>
    </row>
    <row r="37" spans="2:6" ht="17.25" customHeight="1" x14ac:dyDescent="0.25">
      <c r="B37" s="65" t="s">
        <v>162</v>
      </c>
      <c r="C37" s="65"/>
      <c r="D37" s="137"/>
      <c r="E37" s="53"/>
    </row>
    <row r="38" spans="2:6" ht="15" customHeight="1" x14ac:dyDescent="0.25">
      <c r="B38" s="220" t="s">
        <v>95</v>
      </c>
      <c r="C38" s="221"/>
      <c r="D38" s="222"/>
      <c r="E38" s="53"/>
    </row>
    <row r="39" spans="2:6" x14ac:dyDescent="0.25">
      <c r="B39" s="80" t="s">
        <v>96</v>
      </c>
      <c r="C39" s="81"/>
      <c r="D39" s="82"/>
      <c r="E39" s="53"/>
    </row>
    <row r="40" spans="2:6" x14ac:dyDescent="0.25">
      <c r="B40" s="83" t="s">
        <v>97</v>
      </c>
      <c r="C40" s="84"/>
      <c r="D40" s="85"/>
      <c r="E40" s="53"/>
    </row>
    <row r="41" spans="2:6" x14ac:dyDescent="0.25">
      <c r="B41" s="234" t="e" cm="1">
        <f t="array" ref="B41">"repayment would increase by around "&amp;TEXT(_xlfn.XLOOKUP(Calculator!B16&amp;Calculator!B15&amp;Calculator!B11,Calculator!A96:A104&amp;Calculator!B96:B104&amp;Calculator!C96:C104,Calculator!Q96:Q104,"Error"),"$#,##0.00")&amp;"."</f>
        <v>#N/A</v>
      </c>
      <c r="C41" s="235"/>
      <c r="D41" s="236"/>
      <c r="E41" s="115"/>
    </row>
    <row r="42" spans="2:6" x14ac:dyDescent="0.25">
      <c r="B42" s="50"/>
      <c r="C42" s="50"/>
      <c r="E42" s="53"/>
    </row>
    <row r="43" spans="2:6" ht="15" customHeight="1" x14ac:dyDescent="0.25">
      <c r="B43" s="220" t="s">
        <v>98</v>
      </c>
      <c r="C43" s="221"/>
      <c r="D43" s="222"/>
      <c r="E43" s="53"/>
    </row>
    <row r="44" spans="2:6" x14ac:dyDescent="0.25">
      <c r="B44" s="237" t="s">
        <v>156</v>
      </c>
      <c r="C44" s="238"/>
      <c r="D44" s="239"/>
      <c r="E44" s="53"/>
    </row>
    <row r="45" spans="2:6" ht="15" customHeight="1" x14ac:dyDescent="0.25">
      <c r="B45" s="228" t="e" cm="1">
        <f t="array" ref="B45">"1% per annum, from the current variable interest rate of "&amp;TEXT(Calculator!B13,"0.00%")&amp;", your monthly repayment would increase by around "&amp;TEXT(_xlfn.XLOOKUP(Calculator!B16&amp;Calculator!B15&amp;Calculator!B11,Calculator!A96:A104&amp;Calculator!B96:B104&amp;Calculator!C96:C104,Calculator!R96:R104,"Error"),"$#,##0.00")&amp;"."</f>
        <v>#N/A</v>
      </c>
      <c r="C45" s="229"/>
      <c r="D45" s="230"/>
      <c r="E45" s="53"/>
    </row>
    <row r="46" spans="2:6" x14ac:dyDescent="0.25">
      <c r="B46" s="50"/>
      <c r="C46" s="50"/>
      <c r="E46" s="53"/>
      <c r="F46" s="4"/>
    </row>
    <row r="47" spans="2:6" ht="15" customHeight="1" x14ac:dyDescent="0.25">
      <c r="B47" s="220" t="s">
        <v>99</v>
      </c>
      <c r="C47" s="221"/>
      <c r="D47" s="222"/>
      <c r="E47" s="53"/>
    </row>
    <row r="48" spans="2:6" x14ac:dyDescent="0.25">
      <c r="B48" s="237" t="s">
        <v>163</v>
      </c>
      <c r="C48" s="238"/>
      <c r="D48" s="239"/>
      <c r="E48" s="53"/>
    </row>
    <row r="49" spans="2:5" x14ac:dyDescent="0.25">
      <c r="B49" s="240" t="s">
        <v>165</v>
      </c>
      <c r="C49" s="241"/>
      <c r="D49" s="242"/>
      <c r="E49" s="53"/>
    </row>
    <row r="50" spans="2:5" x14ac:dyDescent="0.25">
      <c r="B50" s="231" t="s">
        <v>164</v>
      </c>
      <c r="C50" s="232"/>
      <c r="D50" s="233"/>
      <c r="E50" s="53"/>
    </row>
    <row r="51" spans="2:5" x14ac:dyDescent="0.25">
      <c r="B51" s="50"/>
      <c r="C51" s="50"/>
      <c r="E51" s="53"/>
    </row>
    <row r="52" spans="2:5" ht="15" customHeight="1" x14ac:dyDescent="0.25">
      <c r="B52" s="220" t="s">
        <v>102</v>
      </c>
      <c r="C52" s="221"/>
      <c r="D52" s="222"/>
      <c r="E52" s="53"/>
    </row>
    <row r="53" spans="2:5" x14ac:dyDescent="0.25">
      <c r="B53" s="80" t="s">
        <v>103</v>
      </c>
      <c r="C53" s="81"/>
      <c r="D53" s="82"/>
      <c r="E53" s="53"/>
    </row>
    <row r="54" spans="2:5" x14ac:dyDescent="0.25">
      <c r="B54" s="83" t="s">
        <v>104</v>
      </c>
      <c r="C54" s="88"/>
      <c r="D54" s="89"/>
      <c r="E54" s="53"/>
    </row>
    <row r="55" spans="2:5" x14ac:dyDescent="0.25">
      <c r="B55" s="90" t="s">
        <v>105</v>
      </c>
      <c r="C55" s="138"/>
      <c r="D55" s="139"/>
      <c r="E55" s="53"/>
    </row>
    <row r="56" spans="2:5" x14ac:dyDescent="0.25">
      <c r="B56" s="135"/>
      <c r="C56" s="135"/>
      <c r="E56" s="53"/>
    </row>
    <row r="57" spans="2:5" ht="15.75" x14ac:dyDescent="0.25">
      <c r="B57" s="94" t="s">
        <v>106</v>
      </c>
      <c r="C57" s="135"/>
      <c r="E57" s="53"/>
    </row>
    <row r="58" spans="2:5" x14ac:dyDescent="0.25">
      <c r="B58" s="50"/>
      <c r="C58" s="50"/>
      <c r="E58" s="53"/>
    </row>
    <row r="59" spans="2:5" x14ac:dyDescent="0.25">
      <c r="B59" s="95" t="s">
        <v>107</v>
      </c>
      <c r="C59" s="135"/>
      <c r="E59" s="53"/>
    </row>
    <row r="60" spans="2:5" ht="54" customHeight="1" x14ac:dyDescent="0.25">
      <c r="B60" s="227" t="s">
        <v>108</v>
      </c>
      <c r="C60" s="227"/>
      <c r="D60" s="227"/>
      <c r="E60" s="53"/>
    </row>
    <row r="61" spans="2:5" x14ac:dyDescent="0.25">
      <c r="B61" s="65" t="s">
        <v>109</v>
      </c>
      <c r="C61" s="65"/>
      <c r="D61" s="140"/>
      <c r="E61" s="53"/>
    </row>
    <row r="62" spans="2:5" x14ac:dyDescent="0.25">
      <c r="B62" s="98" t="s">
        <v>166</v>
      </c>
      <c r="C62" s="98"/>
      <c r="D62" s="140"/>
      <c r="E62" s="53"/>
    </row>
    <row r="63" spans="2:5" x14ac:dyDescent="0.25">
      <c r="B63" s="98" t="s">
        <v>167</v>
      </c>
      <c r="C63" s="98"/>
      <c r="D63" s="140"/>
      <c r="E63" s="53"/>
    </row>
    <row r="64" spans="2:5" x14ac:dyDescent="0.25">
      <c r="B64" s="98" t="s">
        <v>168</v>
      </c>
      <c r="C64" s="98"/>
      <c r="D64" s="140"/>
      <c r="E64" s="53"/>
    </row>
    <row r="65" spans="2:5" x14ac:dyDescent="0.25">
      <c r="B65" s="98" t="s">
        <v>169</v>
      </c>
      <c r="C65" s="98"/>
      <c r="D65" s="140"/>
      <c r="E65" s="53"/>
    </row>
    <row r="66" spans="2:5" x14ac:dyDescent="0.25">
      <c r="B66" s="98" t="s">
        <v>170</v>
      </c>
      <c r="C66" s="98"/>
      <c r="D66" s="140"/>
      <c r="E66" s="53"/>
    </row>
    <row r="67" spans="2:5" x14ac:dyDescent="0.25">
      <c r="B67" s="65"/>
      <c r="C67" s="65"/>
      <c r="D67" s="140"/>
      <c r="E67" s="53"/>
    </row>
    <row r="68" spans="2:5" x14ac:dyDescent="0.25">
      <c r="B68" s="65" t="s">
        <v>115</v>
      </c>
      <c r="C68" s="65"/>
      <c r="D68" s="140"/>
      <c r="E68" s="53"/>
    </row>
    <row r="69" spans="2:5" x14ac:dyDescent="0.25">
      <c r="B69" s="65"/>
      <c r="C69" s="65"/>
      <c r="D69" s="140"/>
      <c r="E69" s="53"/>
    </row>
    <row r="70" spans="2:5" x14ac:dyDescent="0.25">
      <c r="B70" s="99" t="s">
        <v>116</v>
      </c>
      <c r="C70" s="141"/>
      <c r="D70" s="140"/>
      <c r="E70" s="53"/>
    </row>
    <row r="71" spans="2:5" x14ac:dyDescent="0.25">
      <c r="B71" s="50"/>
      <c r="C71" s="50"/>
      <c r="E71" s="53"/>
    </row>
    <row r="72" spans="2:5" x14ac:dyDescent="0.25">
      <c r="B72" s="95" t="s">
        <v>117</v>
      </c>
      <c r="C72" s="135"/>
      <c r="E72" s="53"/>
    </row>
    <row r="73" spans="2:5" x14ac:dyDescent="0.25">
      <c r="B73" s="84" t="s">
        <v>118</v>
      </c>
      <c r="C73" s="142"/>
      <c r="E73" s="53"/>
    </row>
    <row r="74" spans="2:5" x14ac:dyDescent="0.25">
      <c r="B74" s="99" t="s">
        <v>119</v>
      </c>
      <c r="C74" s="142"/>
      <c r="E74" s="53"/>
    </row>
    <row r="75" spans="2:5" x14ac:dyDescent="0.25">
      <c r="B75" s="50"/>
      <c r="C75" s="50"/>
      <c r="E75" s="53"/>
    </row>
    <row r="76" spans="2:5" x14ac:dyDescent="0.25">
      <c r="B76" s="95" t="s">
        <v>120</v>
      </c>
      <c r="C76" s="135"/>
      <c r="E76" s="53"/>
    </row>
    <row r="77" spans="2:5" x14ac:dyDescent="0.25">
      <c r="B77" s="65" t="s">
        <v>121</v>
      </c>
      <c r="C77" s="50"/>
      <c r="E77" s="53"/>
    </row>
    <row r="78" spans="2:5" x14ac:dyDescent="0.25">
      <c r="B78" s="65" t="s">
        <v>122</v>
      </c>
      <c r="C78" s="50"/>
      <c r="E78" s="53"/>
    </row>
    <row r="79" spans="2:5" x14ac:dyDescent="0.25">
      <c r="B79" s="65"/>
      <c r="C79" s="50"/>
      <c r="E79" s="53"/>
    </row>
    <row r="80" spans="2:5" x14ac:dyDescent="0.25">
      <c r="B80" s="65" t="s">
        <v>123</v>
      </c>
      <c r="C80" s="50"/>
      <c r="E80" s="53"/>
    </row>
    <row r="81" spans="2:5" x14ac:dyDescent="0.25">
      <c r="B81" s="65" t="s">
        <v>124</v>
      </c>
      <c r="C81" s="50"/>
      <c r="E81" s="53"/>
    </row>
    <row r="82" spans="2:5" x14ac:dyDescent="0.25">
      <c r="B82" s="65" t="s">
        <v>125</v>
      </c>
      <c r="C82" s="50"/>
      <c r="E82" s="53"/>
    </row>
    <row r="83" spans="2:5" x14ac:dyDescent="0.25">
      <c r="B83" s="65" t="s">
        <v>126</v>
      </c>
      <c r="C83" s="50"/>
      <c r="E83" s="53"/>
    </row>
    <row r="84" spans="2:5" x14ac:dyDescent="0.25">
      <c r="B84" s="65"/>
      <c r="C84" s="50"/>
      <c r="E84" s="53"/>
    </row>
    <row r="85" spans="2:5" x14ac:dyDescent="0.25">
      <c r="B85" s="65" t="s">
        <v>127</v>
      </c>
      <c r="C85" s="50"/>
      <c r="E85" s="53"/>
    </row>
    <row r="86" spans="2:5" x14ac:dyDescent="0.25">
      <c r="B86" s="101" t="s">
        <v>128</v>
      </c>
      <c r="C86" s="102"/>
      <c r="E86" s="53"/>
    </row>
    <row r="87" spans="2:5" x14ac:dyDescent="0.25">
      <c r="B87" s="101" t="s">
        <v>129</v>
      </c>
      <c r="C87" s="102"/>
      <c r="E87" s="53"/>
    </row>
    <row r="88" spans="2:5" x14ac:dyDescent="0.25">
      <c r="B88" s="103" t="s">
        <v>130</v>
      </c>
      <c r="C88" s="102"/>
      <c r="E88" s="53"/>
    </row>
    <row r="89" spans="2:5" x14ac:dyDescent="0.25">
      <c r="B89" s="101" t="s">
        <v>131</v>
      </c>
      <c r="C89" s="102"/>
      <c r="E89" s="53"/>
    </row>
    <row r="90" spans="2:5" x14ac:dyDescent="0.25">
      <c r="B90" s="103" t="s">
        <v>132</v>
      </c>
      <c r="C90" s="102"/>
      <c r="E90" s="53"/>
    </row>
    <row r="91" spans="2:5" x14ac:dyDescent="0.25">
      <c r="B91" s="50"/>
      <c r="C91" s="50"/>
      <c r="E91" s="53"/>
    </row>
    <row r="92" spans="2:5" x14ac:dyDescent="0.25">
      <c r="B92" s="95" t="s">
        <v>133</v>
      </c>
      <c r="C92" s="135"/>
      <c r="E92" s="53"/>
    </row>
    <row r="93" spans="2:5" x14ac:dyDescent="0.25">
      <c r="B93" s="65" t="s">
        <v>134</v>
      </c>
      <c r="C93" s="50"/>
      <c r="E93" s="53"/>
    </row>
    <row r="94" spans="2:5" x14ac:dyDescent="0.25">
      <c r="B94" s="65" t="s">
        <v>135</v>
      </c>
      <c r="C94" s="50"/>
      <c r="E94" s="53"/>
    </row>
    <row r="95" spans="2:5" x14ac:dyDescent="0.25">
      <c r="B95" s="65" t="s">
        <v>136</v>
      </c>
      <c r="C95" s="50"/>
      <c r="E95" s="53"/>
    </row>
    <row r="96" spans="2:5" x14ac:dyDescent="0.25">
      <c r="E96" s="53"/>
    </row>
  </sheetData>
  <sheetProtection algorithmName="SHA-512" hashValue="N7aIzHhhA7ndF1TLpT59aDVj30BKF2xH1yEfwQi9wAq76klOwileYEz6roxXm6Vzr4LzaB1OpXTdFdOGvDQboA==" saltValue="OrDqVW3yClSrSYgAVX+pYw==" spinCount="100000" sheet="1" objects="1" scenarios="1"/>
  <mergeCells count="15">
    <mergeCell ref="B60:D60"/>
    <mergeCell ref="B43:D43"/>
    <mergeCell ref="B44:D44"/>
    <mergeCell ref="B45:D45"/>
    <mergeCell ref="B47:D47"/>
    <mergeCell ref="B50:D50"/>
    <mergeCell ref="B52:D52"/>
    <mergeCell ref="B48:D48"/>
    <mergeCell ref="B49:D49"/>
    <mergeCell ref="B41:D41"/>
    <mergeCell ref="B9:D9"/>
    <mergeCell ref="B16:D16"/>
    <mergeCell ref="B22:D22"/>
    <mergeCell ref="B34:D34"/>
    <mergeCell ref="B38:D38"/>
  </mergeCells>
  <conditionalFormatting sqref="D28">
    <cfRule type="cellIs" dxfId="2" priority="3" operator="equal">
      <formula>$I$29</formula>
    </cfRule>
  </conditionalFormatting>
  <conditionalFormatting sqref="D29 D31">
    <cfRule type="cellIs" dxfId="1" priority="2" operator="greaterThan">
      <formula>0</formula>
    </cfRule>
  </conditionalFormatting>
  <conditionalFormatting sqref="D30">
    <cfRule type="cellIs" dxfId="0" priority="1" operator="equal">
      <formula>$I$29</formula>
    </cfRule>
  </conditionalFormatting>
  <hyperlinks>
    <hyperlink ref="B34" r:id="rId1" display="can also obtain a list of fees applicable to this type of loan from our office or through our website at www.thinktank.net.au. " xr:uid="{F9AB5253-865D-475D-A4E2-BD4313195A43}"/>
    <hyperlink ref="B55" r:id="rId2" display="ASIC consumer website at www.moneysmart.gov.au. " xr:uid="{190FAE99-859D-47DC-B03F-DFFC08554560}"/>
    <hyperlink ref="B70" r:id="rId3" xr:uid="{8E4A66AC-DBC2-4884-853F-A161B46780F6}"/>
    <hyperlink ref="B74" r:id="rId4" xr:uid="{3CD66300-8804-4E9F-B8CE-872E52E61703}"/>
  </hyperlinks>
  <pageMargins left="0.7" right="0.7" top="0.75" bottom="0.75" header="0.3" footer="0.3"/>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81A2F-7270-43FA-AFDF-6E51DEA95C1C}">
  <sheetPr codeName="Sheet2"/>
  <dimension ref="A1:A8"/>
  <sheetViews>
    <sheetView workbookViewId="0">
      <selection activeCell="A5" sqref="A5"/>
    </sheetView>
  </sheetViews>
  <sheetFormatPr defaultRowHeight="15" x14ac:dyDescent="0.25"/>
  <cols>
    <col min="1" max="1" width="91.28515625" style="1" customWidth="1"/>
    <col min="2" max="16384" width="9.140625" style="1"/>
  </cols>
  <sheetData>
    <row r="1" spans="1:1" x14ac:dyDescent="0.25">
      <c r="A1" s="14" t="s">
        <v>19</v>
      </c>
    </row>
    <row r="2" spans="1:1" ht="52.5" customHeight="1" x14ac:dyDescent="0.25">
      <c r="A2" s="13" t="s">
        <v>46</v>
      </c>
    </row>
    <row r="3" spans="1:1" ht="52.5" customHeight="1" x14ac:dyDescent="0.25">
      <c r="A3" s="13" t="s">
        <v>47</v>
      </c>
    </row>
    <row r="4" spans="1:1" ht="52.5" customHeight="1" x14ac:dyDescent="0.25">
      <c r="A4" s="13" t="s">
        <v>18</v>
      </c>
    </row>
    <row r="5" spans="1:1" ht="52.5" customHeight="1" x14ac:dyDescent="0.25">
      <c r="A5" s="13" t="s">
        <v>20</v>
      </c>
    </row>
    <row r="7" spans="1:1" ht="18.75" customHeight="1" x14ac:dyDescent="0.25">
      <c r="A7" s="14" t="s">
        <v>21</v>
      </c>
    </row>
    <row r="8" spans="1:1" ht="27.75" customHeight="1" x14ac:dyDescent="0.25">
      <c r="A8" s="12" t="s">
        <v>22</v>
      </c>
    </row>
  </sheetData>
  <sheetProtection algorithmName="SHA-512" hashValue="soLgaKIrUlDZmAQAHJK6uTvVyfJZ3lc+pAilhRZBzyYw64HHfyg1zoWc87ZAtTpc9XdDvC4ffGzdtQpMqTXJXw==" saltValue="RT/Ohu693rZso05WLOPy/w=="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BECF-F6CC-4E62-9492-097529F39F5E}">
  <dimension ref="A1:C6"/>
  <sheetViews>
    <sheetView workbookViewId="0">
      <selection activeCell="C7" sqref="C7"/>
    </sheetView>
  </sheetViews>
  <sheetFormatPr defaultRowHeight="15" x14ac:dyDescent="0.25"/>
  <cols>
    <col min="1" max="1" width="10.42578125" bestFit="1" customWidth="1"/>
    <col min="2" max="2" width="44.7109375" bestFit="1" customWidth="1"/>
  </cols>
  <sheetData>
    <row r="1" spans="1:3" x14ac:dyDescent="0.25">
      <c r="A1" t="s">
        <v>24</v>
      </c>
      <c r="B1" t="s">
        <v>25</v>
      </c>
      <c r="C1" t="s">
        <v>26</v>
      </c>
    </row>
    <row r="2" spans="1:3" x14ac:dyDescent="0.25">
      <c r="A2" s="16">
        <v>45551</v>
      </c>
      <c r="B2" t="s">
        <v>27</v>
      </c>
      <c r="C2" t="s">
        <v>28</v>
      </c>
    </row>
    <row r="3" spans="1:3" x14ac:dyDescent="0.25">
      <c r="A3" s="16">
        <v>45798</v>
      </c>
      <c r="B3" t="s">
        <v>45</v>
      </c>
      <c r="C3" t="s">
        <v>28</v>
      </c>
    </row>
    <row r="4" spans="1:3" x14ac:dyDescent="0.25">
      <c r="A4" s="16">
        <v>46112</v>
      </c>
      <c r="B4" t="s">
        <v>186</v>
      </c>
      <c r="C4" t="s">
        <v>28</v>
      </c>
    </row>
    <row r="5" spans="1:3" x14ac:dyDescent="0.25">
      <c r="A5" s="16">
        <v>46112</v>
      </c>
      <c r="B5" t="s">
        <v>184</v>
      </c>
      <c r="C5" t="s">
        <v>28</v>
      </c>
    </row>
    <row r="6" spans="1:3" x14ac:dyDescent="0.25">
      <c r="A6" s="16">
        <v>46141</v>
      </c>
      <c r="B6" t="s">
        <v>199</v>
      </c>
      <c r="C6" t="s">
        <v>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Calculator</vt:lpstr>
      <vt:lpstr>Variable Rate</vt:lpstr>
      <vt:lpstr>Fixed Rate</vt:lpstr>
      <vt:lpstr>Calculator Note</vt:lpstr>
      <vt:lpstr>Change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Z</dc:creator>
  <cp:lastModifiedBy>Christine Zeng</cp:lastModifiedBy>
  <cp:lastPrinted>2025-07-29T23:54:28Z</cp:lastPrinted>
  <dcterms:created xsi:type="dcterms:W3CDTF">2024-08-12T04:48:59Z</dcterms:created>
  <dcterms:modified xsi:type="dcterms:W3CDTF">2026-05-06T05:31:55Z</dcterms:modified>
</cp:coreProperties>
</file>